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media/image2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Rekapitulace stavby" sheetId="1" state="visible" r:id="rId2"/>
    <sheet name="Studanka1WC - Oprava soci..." sheetId="2" state="visible" r:id="rId3"/>
  </sheets>
  <definedNames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  <definedName function="false" hidden="false" localSheetId="1" name="_xlnm.Print_Area" vbProcedure="false">'Studanka1WC - Oprava soci...'!$C$4:$J$76,'Studanka1WC - Oprava soci...'!$C$82:$J$120,'Studanka1WC - Oprava soci...'!$C$126:$K$502</definedName>
    <definedName function="false" hidden="false" localSheetId="1" name="_xlnm.Print_Titles" vbProcedure="false">'Studanka1WC - Oprava soci...'!$136:$136</definedName>
    <definedName function="false" hidden="true" localSheetId="1" name="_xlnm._FilterDatabase" vbProcedure="false">'Studanka1WC - Oprava soci...'!$C$136:$K$502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<sst xmlns="http://schemas.openxmlformats.org/spreadsheetml/2006/main" count="4142" uniqueCount="967">
  <si>
    <t xml:space="preserve">Export Komplet</t>
  </si>
  <si>
    <t xml:space="preserve">2.0</t>
  </si>
  <si>
    <t xml:space="preserve">False</t>
  </si>
  <si>
    <t xml:space="preserve">{d4b21be5-3c7a-4e8a-b598-6ffa2c490bcc}</t>
  </si>
  <si>
    <t xml:space="preserve">&gt;&gt;  skryté sloupce  &lt;&lt;</t>
  </si>
  <si>
    <t xml:space="preserve">0,01</t>
  </si>
  <si>
    <t xml:space="preserve">21</t>
  </si>
  <si>
    <t xml:space="preserve">15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</si>
  <si>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</si>
  <si>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</si>
  <si>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</si>
  <si>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</si>
  <si>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</si>
  <si>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Studanka1WC</t>
  </si>
  <si>
    <t xml:space="preserve">Měnit lze pouze buňky se žlutým podbarvením!_x005F_x000d_
_x005F_x000d_
1) na prvním listu Rekapitulace stavby vyplňte v sestavě_x005F_x000d_
_x005F_x000d_
    a) Souhrnný list_x005F_x000d_
       - údaje o Uchazeči_x005F_x000d_
         (přenesou se do ostatních sestav i v jiných listech)_x005F_x000d_
_x005F_x000d_
    b) Rekapitulace objektů_x005F_x000d_
       - potřebné Ostatní náklady_x005F_x000d_
_x005F_x000d_
2) na vybraných listech vyplňte v sestavě_x005F_x000d_
_x005F_x000d_
    a) Krycí list_x005F_x000d_
       - údaje o Uchazeči, pokud se liší od údajů o Uchazeči na Souhrnném listu_x005F_x000d_
         (údaje se přenesou do ostatních sestav v daném listu)_x005F_x000d_
_x005F_x000d_
    b) Rekapitulace rozpočtu_x005F_x000d_
       - potřebné Ostatní náklady_x005F_x000d_
_x005F_x000d_
    c) Celkové náklady za stavbu_x005F_x000d_
       - ceny u položek_x005F_x000d_
       - množství, pokud má žluté podbarvení_x005F_x000d_
       - a v případě potřeby poznámku (ta je ve skrytém sloupci)</t>
  </si>
  <si>
    <t xml:space="preserve">Stavba:</t>
  </si>
  <si>
    <t xml:space="preserve">Oprava sociálního zařízení v 1 a 2np</t>
  </si>
  <si>
    <t xml:space="preserve">KSO:</t>
  </si>
  <si>
    <t xml:space="preserve">CC-CZ:</t>
  </si>
  <si>
    <t xml:space="preserve">Místo:</t>
  </si>
  <si>
    <t xml:space="preserve">Studánka 1,Brno</t>
  </si>
  <si>
    <t xml:space="preserve">Datum:</t>
  </si>
  <si>
    <t xml:space="preserve">9. 6. 2021</t>
  </si>
  <si>
    <t xml:space="preserve">Zadavatel:</t>
  </si>
  <si>
    <t xml:space="preserve">IČ:</t>
  </si>
  <si>
    <t xml:space="preserve">MmBrna,OSM,Husova 3,Brno</t>
  </si>
  <si>
    <t xml:space="preserve">DIČ:</t>
  </si>
  <si>
    <t xml:space="preserve">Uchazeč:</t>
  </si>
  <si>
    <t xml:space="preserve">Vyplň údaj</t>
  </si>
  <si>
    <t xml:space="preserve">Projektant:</t>
  </si>
  <si>
    <t xml:space="preserve">R.Volková</t>
  </si>
  <si>
    <t xml:space="preserve">True</t>
  </si>
  <si>
    <t xml:space="preserve">Zpracovatel:</t>
  </si>
  <si>
    <t xml:space="preserve">Radka Volková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</si>
  <si>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</si>
  <si>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</si>
  <si>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</si>
  <si>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</si>
  <si>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</si>
  <si>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</si>
  <si>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</si>
  <si>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</si>
  <si>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</si>
  <si>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</si>
  <si>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</si>
  <si>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</si>
  <si>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</si>
  <si>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</si>
  <si>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</si>
  <si>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</si>
  <si>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</si>
  <si>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</si>
  <si>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</si>
  <si>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</si>
  <si>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</si>
  <si>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</si>
  <si>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</si>
  <si>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</si>
  <si>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</si>
  <si>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</si>
  <si>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</si>
  <si>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Ostat._x005F_x000d_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</si>
  <si>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</si>
  <si>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</si>
  <si>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</si>
  <si>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</si>
  <si>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přenesená_x005F_x000d_
[CZK]</t>
  </si>
  <si>
    <t xml:space="preserve">DPH snížená přenesená_x005F_x000d_
[CZK]</t>
  </si>
  <si>
    <t xml:space="preserve">Základna_x005F_x000d_
DPH základní</t>
  </si>
  <si>
    <t xml:space="preserve">Základna_x005F_x000d_
DPH snížená</t>
  </si>
  <si>
    <t xml:space="preserve">Základna_x005F_x000d_
DPH zákl. přenesená</t>
  </si>
  <si>
    <t xml:space="preserve">Základna_x005F_x000d_
DPH sníž. přenesená</t>
  </si>
  <si>
    <t xml:space="preserve">Základna_x005F_x000d_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</si>
  <si>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</si>
  <si>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</si>
  <si>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</si>
  <si>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</si>
  <si>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</si>
  <si>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</si>
  <si>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</si>
  <si>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</si>
  <si>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</si>
  <si>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2</t>
  </si>
  <si>
    <t xml:space="preserve">KRYCÍ LIST SOUPISU PRACÍ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</si>
  <si>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</si>
  <si>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</si>
  <si>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</si>
  <si>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</si>
  <si>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</si>
  <si>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</si>
  <si>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</si>
  <si>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</si>
  <si>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</si>
  <si>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</si>
  <si>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</si>
  <si>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</si>
  <si>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</si>
  <si>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</si>
  <si>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</si>
  <si>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</si>
  <si>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</si>
  <si>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</si>
  <si>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</si>
  <si>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</si>
  <si>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</si>
  <si>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</si>
  <si>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</si>
  <si>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</si>
  <si>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</si>
  <si>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HZS - Hodinové zúčtovací sazby</t>
  </si>
  <si>
    <t xml:space="preserve"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</si>
  <si>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</si>
  <si>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</si>
  <si>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</si>
  <si>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</si>
  <si>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</si>
  <si>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</si>
  <si>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</si>
  <si>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</si>
  <si>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</si>
  <si>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</si>
  <si>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</si>
  <si>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</si>
  <si>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</si>
  <si>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</si>
  <si>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</si>
  <si>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</si>
  <si>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</si>
  <si>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</si>
  <si>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</si>
  <si>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6</t>
  </si>
  <si>
    <t xml:space="preserve">Úpravy povrchů, podlahy a osazování výplní</t>
  </si>
  <si>
    <t xml:space="preserve">K</t>
  </si>
  <si>
    <t xml:space="preserve">611325421</t>
  </si>
  <si>
    <t xml:space="preserve">Oprava vnitřní vápenocementové štukové omítky stropů v rozsahu plochy do 10%</t>
  </si>
  <si>
    <t xml:space="preserve">m2</t>
  </si>
  <si>
    <t xml:space="preserve">CS ÚRS 2021 01</t>
  </si>
  <si>
    <t xml:space="preserve">4</t>
  </si>
  <si>
    <t xml:space="preserve">-930790719</t>
  </si>
  <si>
    <t xml:space="preserve">612135101</t>
  </si>
  <si>
    <t xml:space="preserve">Hrubá výplň rýh ve stěnách maltou jakékoli šířky rýhy</t>
  </si>
  <si>
    <t xml:space="preserve">-309610945</t>
  </si>
  <si>
    <t xml:space="preserve">VV</t>
  </si>
  <si>
    <t xml:space="preserve">(90+20+8)*0,15</t>
  </si>
  <si>
    <t xml:space="preserve">Součet</t>
  </si>
  <si>
    <t xml:space="preserve">3</t>
  </si>
  <si>
    <t xml:space="preserve">612142001</t>
  </si>
  <si>
    <t xml:space="preserve">Potažení vnitřních stěn sklovláknitým pletivem vtlačeným do tenkovrstvé hmoty</t>
  </si>
  <si>
    <t xml:space="preserve">-1744963044</t>
  </si>
  <si>
    <t xml:space="preserve">"1"58,42</t>
  </si>
  <si>
    <t xml:space="preserve">"2"58,42+18,757</t>
  </si>
  <si>
    <t xml:space="preserve">Mezisoučet</t>
  </si>
  <si>
    <t xml:space="preserve">"obkl"-40,08-6,5"sanačka"</t>
  </si>
  <si>
    <t xml:space="preserve">612311131</t>
  </si>
  <si>
    <t xml:space="preserve">Potažení vnitřních stěn vápenným štukem tloušťky do 3 mm</t>
  </si>
  <si>
    <t xml:space="preserve">-1891916809</t>
  </si>
  <si>
    <t xml:space="preserve">5</t>
  </si>
  <si>
    <t xml:space="preserve">612321111</t>
  </si>
  <si>
    <t xml:space="preserve">Vápenocementová omítka hrubá jednovrstvá zatřená vnitřních stěn nanášená ručně</t>
  </si>
  <si>
    <t xml:space="preserve">-1376031132</t>
  </si>
  <si>
    <t xml:space="preserve">28,01</t>
  </si>
  <si>
    <t xml:space="preserve">612325422</t>
  </si>
  <si>
    <t xml:space="preserve">Oprava vnitřní vápenocementové štukové omítky stěn v rozsahu plochy do 30%</t>
  </si>
  <si>
    <t xml:space="preserve">-705083611</t>
  </si>
  <si>
    <t xml:space="preserve">7</t>
  </si>
  <si>
    <t xml:space="preserve">612821002</t>
  </si>
  <si>
    <t xml:space="preserve">Vnitřní sanační štuková omítka pro vlhké zdivo prováděná ručně</t>
  </si>
  <si>
    <t xml:space="preserve">-270768231</t>
  </si>
  <si>
    <t xml:space="preserve">1,5+5,0</t>
  </si>
  <si>
    <t xml:space="preserve">8</t>
  </si>
  <si>
    <t xml:space="preserve">612821031</t>
  </si>
  <si>
    <t xml:space="preserve">Vnitřní vyrovnávací sanační omítka prováděná ručně</t>
  </si>
  <si>
    <t xml:space="preserve">1310952064</t>
  </si>
  <si>
    <t xml:space="preserve">9</t>
  </si>
  <si>
    <t xml:space="preserve">612-pc 1</t>
  </si>
  <si>
    <t xml:space="preserve">zazdění závěsného WC</t>
  </si>
  <si>
    <t xml:space="preserve">sada</t>
  </si>
  <si>
    <t xml:space="preserve">1474687322</t>
  </si>
  <si>
    <t xml:space="preserve">"1"2</t>
  </si>
  <si>
    <t xml:space="preserve">"2"2</t>
  </si>
  <si>
    <t xml:space="preserve">10</t>
  </si>
  <si>
    <t xml:space="preserve">612-pc 2</t>
  </si>
  <si>
    <t xml:space="preserve">zapravení po výměně zárubní</t>
  </si>
  <si>
    <t xml:space="preserve">kus</t>
  </si>
  <si>
    <t xml:space="preserve">-556271930</t>
  </si>
  <si>
    <t xml:space="preserve">"1"5</t>
  </si>
  <si>
    <t xml:space="preserve">"2"5</t>
  </si>
  <si>
    <t xml:space="preserve">11</t>
  </si>
  <si>
    <t xml:space="preserve">619991011</t>
  </si>
  <si>
    <t xml:space="preserve">Obalení konstrukcí a prvků fólií přilepenou lepící páskou</t>
  </si>
  <si>
    <t xml:space="preserve">CS ÚRS 2020 01</t>
  </si>
  <si>
    <t xml:space="preserve">-2054731463</t>
  </si>
  <si>
    <t xml:space="preserve">0,5*0,58*2+0,96*1,25*2</t>
  </si>
  <si>
    <t xml:space="preserve">12</t>
  </si>
  <si>
    <t xml:space="preserve">632441215</t>
  </si>
  <si>
    <t xml:space="preserve">Potěr anhydritový samonivelační litý C20 tl do 50 mm</t>
  </si>
  <si>
    <t xml:space="preserve">757182767</t>
  </si>
  <si>
    <t xml:space="preserve">19,45</t>
  </si>
  <si>
    <t xml:space="preserve">13</t>
  </si>
  <si>
    <t xml:space="preserve">642944121</t>
  </si>
  <si>
    <t xml:space="preserve">Osazování ocelových zárubní dodatečné pl do 2,5 m2</t>
  </si>
  <si>
    <t xml:space="preserve">952398867</t>
  </si>
  <si>
    <t xml:space="preserve">5+5</t>
  </si>
  <si>
    <t xml:space="preserve">14</t>
  </si>
  <si>
    <t xml:space="preserve">M</t>
  </si>
  <si>
    <t xml:space="preserve">55331480</t>
  </si>
  <si>
    <t xml:space="preserve">zárubeň jednokřídlá ocelová pro zdění tl stěny 75-100mm rozměru 600/1970, 2100mm</t>
  </si>
  <si>
    <t xml:space="preserve">959089483</t>
  </si>
  <si>
    <t xml:space="preserve">Ostatní konstrukce a práce, bourání</t>
  </si>
  <si>
    <t xml:space="preserve">949101111</t>
  </si>
  <si>
    <t xml:space="preserve">Lešení pomocné pro objekty pozemních staveb s lešeňovou podlahou v do 1,9 m zatížení do 150 kg/m2</t>
  </si>
  <si>
    <t xml:space="preserve">-48203521</t>
  </si>
  <si>
    <t xml:space="preserve">3,0*1,2</t>
  </si>
  <si>
    <t xml:space="preserve">16</t>
  </si>
  <si>
    <t xml:space="preserve">952901111</t>
  </si>
  <si>
    <t xml:space="preserve">Vyčištění budov bytové a občanské výstavby při výšce podlaží do 4 m</t>
  </si>
  <si>
    <t xml:space="preserve">-249425178</t>
  </si>
  <si>
    <t xml:space="preserve">2,4*12,5*2+3*2,1</t>
  </si>
  <si>
    <t xml:space="preserve">17</t>
  </si>
  <si>
    <t xml:space="preserve">965081213</t>
  </si>
  <si>
    <t xml:space="preserve">Bourání podlah z dlaždic keramických  tl do 10 mm plochy přes 1 m2</t>
  </si>
  <si>
    <t xml:space="preserve">-1132899918</t>
  </si>
  <si>
    <t xml:space="preserve">"1 np ženy"1,15*1,26+0,82</t>
  </si>
  <si>
    <t xml:space="preserve">"muži"1,5+2,65+0,98</t>
  </si>
  <si>
    <t xml:space="preserve">"2np-ženy"1,5+0,82</t>
  </si>
  <si>
    <t xml:space="preserve">"předsínka"1,97*2,3</t>
  </si>
  <si>
    <t xml:space="preserve">18</t>
  </si>
  <si>
    <t xml:space="preserve">968062374</t>
  </si>
  <si>
    <t xml:space="preserve">Vybourání dřevěných rámů oken zdvojených včetně křídel pl do 1 m2</t>
  </si>
  <si>
    <t xml:space="preserve">-1248260884</t>
  </si>
  <si>
    <t xml:space="preserve">"muži 1np"0,58*0,58+"zeny"0,96*1,26</t>
  </si>
  <si>
    <t xml:space="preserve">19</t>
  </si>
  <si>
    <t xml:space="preserve">968072455</t>
  </si>
  <si>
    <t xml:space="preserve">Vybourání kovových dveřních zárubní pl do 2 m2</t>
  </si>
  <si>
    <t xml:space="preserve">-915979653</t>
  </si>
  <si>
    <t xml:space="preserve">"1"5*0,6*2,0</t>
  </si>
  <si>
    <t xml:space="preserve">"2"5*0,6*2,0</t>
  </si>
  <si>
    <t xml:space="preserve">20</t>
  </si>
  <si>
    <t xml:space="preserve">968pc 1</t>
  </si>
  <si>
    <t xml:space="preserve">Odstranění vybavení WC-kýbl.štětka,na mýdlo....</t>
  </si>
  <si>
    <t xml:space="preserve">hod</t>
  </si>
  <si>
    <t xml:space="preserve">914191116</t>
  </si>
  <si>
    <t xml:space="preserve">968pc 1a</t>
  </si>
  <si>
    <t xml:space="preserve">Odstranění a uschování vybavení WC-,zásobník na papír,na ručníky</t>
  </si>
  <si>
    <t xml:space="preserve">1806086137</t>
  </si>
  <si>
    <t xml:space="preserve">22</t>
  </si>
  <si>
    <t xml:space="preserve">968-pc 2</t>
  </si>
  <si>
    <t xml:space="preserve">D+m zrcadla</t>
  </si>
  <si>
    <t xml:space="preserve">-872482537</t>
  </si>
  <si>
    <t xml:space="preserve">23</t>
  </si>
  <si>
    <t xml:space="preserve">968-pc 3</t>
  </si>
  <si>
    <t xml:space="preserve">D+m odpadkový koš nášlapný nerez-5l</t>
  </si>
  <si>
    <t xml:space="preserve">275167532</t>
  </si>
  <si>
    <t xml:space="preserve">"1np"2</t>
  </si>
  <si>
    <t xml:space="preserve">"2np"3</t>
  </si>
  <si>
    <t xml:space="preserve">"místnost 103,104,114,115"4</t>
  </si>
  <si>
    <t xml:space="preserve">24</t>
  </si>
  <si>
    <t xml:space="preserve">968-pc 6</t>
  </si>
  <si>
    <t xml:space="preserve">D+m zásobník na tekuté mýdlo</t>
  </si>
  <si>
    <t xml:space="preserve">-1697594076</t>
  </si>
  <si>
    <t xml:space="preserve">"2"3</t>
  </si>
  <si>
    <t xml:space="preserve">25</t>
  </si>
  <si>
    <t xml:space="preserve">968-pc 7</t>
  </si>
  <si>
    <t xml:space="preserve">Výměna mřížky 15/15cm včetně zapravení</t>
  </si>
  <si>
    <t xml:space="preserve">711942857</t>
  </si>
  <si>
    <t xml:space="preserve">26</t>
  </si>
  <si>
    <t xml:space="preserve">968-pc 8</t>
  </si>
  <si>
    <t xml:space="preserve">D+m štětka na WC</t>
  </si>
  <si>
    <t xml:space="preserve">604412257</t>
  </si>
  <si>
    <t xml:space="preserve">27</t>
  </si>
  <si>
    <t xml:space="preserve">968-pc 9</t>
  </si>
  <si>
    <t xml:space="preserve">Výměna mřížky 30/30cm včetně zapravení</t>
  </si>
  <si>
    <t xml:space="preserve">1133706800</t>
  </si>
  <si>
    <t xml:space="preserve">28</t>
  </si>
  <si>
    <t xml:space="preserve">968-pc10</t>
  </si>
  <si>
    <t xml:space="preserve">opětovné osazení zásobníku na papír,utěrky</t>
  </si>
  <si>
    <t xml:space="preserve">-1001429573</t>
  </si>
  <si>
    <t xml:space="preserve">(4+4+1)*2</t>
  </si>
  <si>
    <t xml:space="preserve">29</t>
  </si>
  <si>
    <t xml:space="preserve">969031111</t>
  </si>
  <si>
    <t xml:space="preserve">Vybourání vnitřního ocelového potrubí do DN 50</t>
  </si>
  <si>
    <t xml:space="preserve">m</t>
  </si>
  <si>
    <t xml:space="preserve">1181327954</t>
  </si>
  <si>
    <t xml:space="preserve">"vodovod"30</t>
  </si>
  <si>
    <t xml:space="preserve">30</t>
  </si>
  <si>
    <t xml:space="preserve">969041111</t>
  </si>
  <si>
    <t xml:space="preserve">Vybourání vnitřního plastového potrubí do DN 50</t>
  </si>
  <si>
    <t xml:space="preserve">-266860642</t>
  </si>
  <si>
    <t xml:space="preserve">"připojovací potrubí kanalizace"10</t>
  </si>
  <si>
    <t xml:space="preserve">31</t>
  </si>
  <si>
    <t xml:space="preserve">969041112</t>
  </si>
  <si>
    <t xml:space="preserve">Vybourání vnitřního plastového potrubí do DN 100</t>
  </si>
  <si>
    <t xml:space="preserve">-230987462</t>
  </si>
  <si>
    <t xml:space="preserve">"stoupací potrubí kanalizace"6</t>
  </si>
  <si>
    <t xml:space="preserve">32</t>
  </si>
  <si>
    <t xml:space="preserve">973031616</t>
  </si>
  <si>
    <t xml:space="preserve">Vysekání kapes ve zdivu cihelném na MV nebo MVC pro špalíky do 100x100x50 mm</t>
  </si>
  <si>
    <t xml:space="preserve">-495221713</t>
  </si>
  <si>
    <t xml:space="preserve">33</t>
  </si>
  <si>
    <t xml:space="preserve">974031121</t>
  </si>
  <si>
    <t xml:space="preserve">Vysekání rýh ve zdivu cihelném hl do 30 mm š do 30 mm</t>
  </si>
  <si>
    <t xml:space="preserve">972820392</t>
  </si>
  <si>
    <t xml:space="preserve">34</t>
  </si>
  <si>
    <t xml:space="preserve">974031132</t>
  </si>
  <si>
    <t xml:space="preserve">Vysekání rýh ve zdivu cihelném hl do 50 mm š do 70 mm</t>
  </si>
  <si>
    <t xml:space="preserve">-1383692020</t>
  </si>
  <si>
    <t xml:space="preserve">35</t>
  </si>
  <si>
    <t xml:space="preserve">974031164</t>
  </si>
  <si>
    <t xml:space="preserve">Vysekání rýh ve zdivu cihelném hl do 150 mm š do 150 mm</t>
  </si>
  <si>
    <t xml:space="preserve">2046112924</t>
  </si>
  <si>
    <t xml:space="preserve">36</t>
  </si>
  <si>
    <t xml:space="preserve">977131119</t>
  </si>
  <si>
    <t xml:space="preserve">Vrty příklepovými vrtáky D do 32 mm do cihelného zdiva nebo prostého betonu</t>
  </si>
  <si>
    <t xml:space="preserve">-2016058341</t>
  </si>
  <si>
    <t xml:space="preserve">37</t>
  </si>
  <si>
    <t xml:space="preserve">978011121</t>
  </si>
  <si>
    <t xml:space="preserve">Otlučení (osekání) vnitřní vápenné nebo vápenocementové omítky stropů v rozsahu do 10 %</t>
  </si>
  <si>
    <t xml:space="preserve">995523590</t>
  </si>
  <si>
    <t xml:space="preserve">"1-ženymuži"1,5+0,82+1,5+2,65+0,98</t>
  </si>
  <si>
    <t xml:space="preserve">"2"7,45</t>
  </si>
  <si>
    <t xml:space="preserve">"předsin"4,55</t>
  </si>
  <si>
    <t xml:space="preserve">38</t>
  </si>
  <si>
    <t xml:space="preserve">978013141</t>
  </si>
  <si>
    <t xml:space="preserve">Otlučení (osekání) vnitřní vápenné nebo vápenocementové omítky stěn v rozsahu do 30 %</t>
  </si>
  <si>
    <t xml:space="preserve">-1997398395</t>
  </si>
  <si>
    <t xml:space="preserve">"1-ženy"(1,13+1,26+0,8+1,05)*2*2,77-0,96*1,25-0,6*1,97*3</t>
  </si>
  <si>
    <t xml:space="preserve">"muži"(1,16+1,26+1,42+1,98+1,15+0,85)*2*2,77-0,58*0,58-0,6*1,97*5</t>
  </si>
  <si>
    <t xml:space="preserve">0,58*3*0,5+(0,96+1,25*2)*0,5</t>
  </si>
  <si>
    <t xml:space="preserve">"2"58,42</t>
  </si>
  <si>
    <t xml:space="preserve">"obklady"-28,01-6,5"sanačka"</t>
  </si>
  <si>
    <t xml:space="preserve">"předsín"(2,3+1,97)*2*2,75-0,6*1,97*2-1,2*1,97</t>
  </si>
  <si>
    <t xml:space="preserve">39</t>
  </si>
  <si>
    <t xml:space="preserve">978013191</t>
  </si>
  <si>
    <t xml:space="preserve">Otlučení (osekání) vnitřní vápenné nebo vápenocementové omítky stěn v rozsahu do 100 %</t>
  </si>
  <si>
    <t xml:space="preserve">747350349</t>
  </si>
  <si>
    <t xml:space="preserve">28,01"pod obkladem"</t>
  </si>
  <si>
    <t xml:space="preserve">"sanačka""1-ženy"1,5+"muži"5,0</t>
  </si>
  <si>
    <t xml:space="preserve">40</t>
  </si>
  <si>
    <t xml:space="preserve">978059541</t>
  </si>
  <si>
    <t xml:space="preserve">Odsekání a odebrání obkladů stěn z vnitřních obkládaček plochy přes 1 m2</t>
  </si>
  <si>
    <t xml:space="preserve">-752322275</t>
  </si>
  <si>
    <t xml:space="preserve">"1-ženy"(0,2+0,37+1,2+0,3)*1,5+(0,8+1,05)*2*1,5-0,6*1,5</t>
  </si>
  <si>
    <t xml:space="preserve">"1-muži"(0,2*2+1,26+0,5+1,06+0,3+0,25)*1,5</t>
  </si>
  <si>
    <t xml:space="preserve">"2"13,41+1,7*0,7</t>
  </si>
  <si>
    <t xml:space="preserve">997</t>
  </si>
  <si>
    <t xml:space="preserve">Přesun sutě</t>
  </si>
  <si>
    <t xml:space="preserve">41</t>
  </si>
  <si>
    <t xml:space="preserve">997013215</t>
  </si>
  <si>
    <t xml:space="preserve">Vnitrostaveništní doprava suti a vybouraných hmot pro budovy v do 18 m ručně</t>
  </si>
  <si>
    <t xml:space="preserve">t</t>
  </si>
  <si>
    <t xml:space="preserve">-1173725713</t>
  </si>
  <si>
    <t xml:space="preserve">42</t>
  </si>
  <si>
    <t xml:space="preserve">997013501</t>
  </si>
  <si>
    <t xml:space="preserve">Odvoz suti a vybouraných hmot na skládku nebo meziskládku do 1 km se složením</t>
  </si>
  <si>
    <t xml:space="preserve">-280764217</t>
  </si>
  <si>
    <t xml:space="preserve">43</t>
  </si>
  <si>
    <t xml:space="preserve">997013509</t>
  </si>
  <si>
    <t xml:space="preserve">Příplatek k odvozu suti a vybouraných hmot na skládku ZKD 1 km přes 1 km</t>
  </si>
  <si>
    <t xml:space="preserve">1700517555</t>
  </si>
  <si>
    <t xml:space="preserve">9,339*24 'Přepočtené koeficientem množství</t>
  </si>
  <si>
    <t xml:space="preserve">44</t>
  </si>
  <si>
    <t xml:space="preserve">997013601</t>
  </si>
  <si>
    <t xml:space="preserve">Poplatek za uložení na skládce (skládkovné) stavebního odpadu </t>
  </si>
  <si>
    <t xml:space="preserve">-1743285169</t>
  </si>
  <si>
    <t xml:space="preserve">998</t>
  </si>
  <si>
    <t xml:space="preserve">Přesun hmot</t>
  </si>
  <si>
    <t xml:space="preserve">45</t>
  </si>
  <si>
    <t xml:space="preserve">998018002</t>
  </si>
  <si>
    <t xml:space="preserve">Přesun hmot ruční pro budovy v do 12 m</t>
  </si>
  <si>
    <t xml:space="preserve">368855394</t>
  </si>
  <si>
    <t xml:space="preserve">PSV</t>
  </si>
  <si>
    <t xml:space="preserve">Práce a dodávky PSV</t>
  </si>
  <si>
    <t xml:space="preserve">721</t>
  </si>
  <si>
    <t xml:space="preserve">Zdravotechnika - vnitřní kanalizace</t>
  </si>
  <si>
    <t xml:space="preserve">46</t>
  </si>
  <si>
    <t xml:space="preserve">721171803</t>
  </si>
  <si>
    <t xml:space="preserve">Demontáž potrubí z PVC do D 75</t>
  </si>
  <si>
    <t xml:space="preserve">1623119844</t>
  </si>
  <si>
    <t xml:space="preserve">47</t>
  </si>
  <si>
    <t xml:space="preserve">721171808</t>
  </si>
  <si>
    <t xml:space="preserve">Demontáž potrubí z PVC do D 114</t>
  </si>
  <si>
    <t xml:space="preserve">-644239196</t>
  </si>
  <si>
    <t xml:space="preserve">48</t>
  </si>
  <si>
    <t xml:space="preserve">721174025</t>
  </si>
  <si>
    <t xml:space="preserve">Potrubí kanalizační z PP odpadní DN 110</t>
  </si>
  <si>
    <t xml:space="preserve">-834068462</t>
  </si>
  <si>
    <t xml:space="preserve">49</t>
  </si>
  <si>
    <t xml:space="preserve">721174042</t>
  </si>
  <si>
    <t xml:space="preserve">Potrubí kanalizační z PP připojovací DN 40</t>
  </si>
  <si>
    <t xml:space="preserve">1474272681</t>
  </si>
  <si>
    <t xml:space="preserve">50</t>
  </si>
  <si>
    <t xml:space="preserve">721194104</t>
  </si>
  <si>
    <t xml:space="preserve">Vyvedení a upevnění odpadních výpustek DN 40</t>
  </si>
  <si>
    <t xml:space="preserve">1092854160</t>
  </si>
  <si>
    <t xml:space="preserve">"umyvadla"4</t>
  </si>
  <si>
    <t xml:space="preserve">"dřez"2</t>
  </si>
  <si>
    <t xml:space="preserve">51</t>
  </si>
  <si>
    <t xml:space="preserve">721194109</t>
  </si>
  <si>
    <t xml:space="preserve">Vyvedení a upevnění odpadních výpustek DN 110</t>
  </si>
  <si>
    <t xml:space="preserve">295850541</t>
  </si>
  <si>
    <t xml:space="preserve">"WC"4</t>
  </si>
  <si>
    <t xml:space="preserve">52</t>
  </si>
  <si>
    <t xml:space="preserve">721290111</t>
  </si>
  <si>
    <t xml:space="preserve">Zkouška těsnosti potrubí kanalizace vodou do DN 125</t>
  </si>
  <si>
    <t xml:space="preserve">-1708942387</t>
  </si>
  <si>
    <t xml:space="preserve">"připojovací potrubí"18</t>
  </si>
  <si>
    <t xml:space="preserve">"stupačka"6</t>
  </si>
  <si>
    <t xml:space="preserve">53</t>
  </si>
  <si>
    <t xml:space="preserve">721290822</t>
  </si>
  <si>
    <t xml:space="preserve">Přemístění vnitrostaveništní demontovaných hmot vnitřní kanalizace v objektech výšky do 12 m</t>
  </si>
  <si>
    <t xml:space="preserve">-778963871</t>
  </si>
  <si>
    <t xml:space="preserve">54</t>
  </si>
  <si>
    <t xml:space="preserve">998721202</t>
  </si>
  <si>
    <t xml:space="preserve">Přesun hmot procentní pro vnitřní kanalizace v objektech v do 12 m</t>
  </si>
  <si>
    <t xml:space="preserve">%</t>
  </si>
  <si>
    <t xml:space="preserve">1529258761</t>
  </si>
  <si>
    <t xml:space="preserve">722</t>
  </si>
  <si>
    <t xml:space="preserve">Zdravotechnika - vnitřní vodovod</t>
  </si>
  <si>
    <t xml:space="preserve">55</t>
  </si>
  <si>
    <t xml:space="preserve">722130801</t>
  </si>
  <si>
    <t xml:space="preserve">Demontáž potrubí ocelové pozinkované závitové do DN 25</t>
  </si>
  <si>
    <t xml:space="preserve">298088115</t>
  </si>
  <si>
    <t xml:space="preserve">56</t>
  </si>
  <si>
    <t xml:space="preserve">722174002</t>
  </si>
  <si>
    <t xml:space="preserve">Potrubí vodovodní plastové PPR svar polyfúze PN 16 D 20x2,8 mm</t>
  </si>
  <si>
    <t xml:space="preserve">-1347937179</t>
  </si>
  <si>
    <t xml:space="preserve">57</t>
  </si>
  <si>
    <t xml:space="preserve">722174003</t>
  </si>
  <si>
    <t xml:space="preserve">Potrubí vodovodní plastové PPR svar polyfúze PN 16 D 25x3,5 mm</t>
  </si>
  <si>
    <t xml:space="preserve">-790614373</t>
  </si>
  <si>
    <t xml:space="preserve">58</t>
  </si>
  <si>
    <t xml:space="preserve">722181211</t>
  </si>
  <si>
    <t xml:space="preserve">Ochrana vodovodního potrubí přilepenými termoizolačními trubicemi z PE tl do 6 mm DN do 22 mm</t>
  </si>
  <si>
    <t xml:space="preserve">1534707110</t>
  </si>
  <si>
    <t xml:space="preserve">59</t>
  </si>
  <si>
    <t xml:space="preserve">722181212</t>
  </si>
  <si>
    <t xml:space="preserve">Ochrana vodovodního potrubí přilepenými termoizolačními trubicemi z PE tl do 6 mm DN do 32 mm</t>
  </si>
  <si>
    <t xml:space="preserve">1725558861</t>
  </si>
  <si>
    <t xml:space="preserve">60</t>
  </si>
  <si>
    <t xml:space="preserve">722181812</t>
  </si>
  <si>
    <t xml:space="preserve">Demontáž plstěných pásů z trub do D 50</t>
  </si>
  <si>
    <t xml:space="preserve">-2048924295</t>
  </si>
  <si>
    <t xml:space="preserve">61</t>
  </si>
  <si>
    <t xml:space="preserve">722190401</t>
  </si>
  <si>
    <t xml:space="preserve">Vyvedení a upevnění výpustku do DN 25</t>
  </si>
  <si>
    <t xml:space="preserve">-2124255774</t>
  </si>
  <si>
    <t xml:space="preserve">"umyvadla"4*2</t>
  </si>
  <si>
    <t xml:space="preserve">"dřez"2*2</t>
  </si>
  <si>
    <t xml:space="preserve">"klozety"4</t>
  </si>
  <si>
    <t xml:space="preserve">62</t>
  </si>
  <si>
    <t xml:space="preserve">722232045</t>
  </si>
  <si>
    <t xml:space="preserve">Kohout kulový přímý G 1" PN 42 do 185°C vnitřní závit</t>
  </si>
  <si>
    <t xml:space="preserve">353199367</t>
  </si>
  <si>
    <t xml:space="preserve">63</t>
  </si>
  <si>
    <t xml:space="preserve">722232063</t>
  </si>
  <si>
    <t xml:space="preserve">Kohout kulový přímý G 1" PN 42 do 185°C vnitřní závit s vypouštěním</t>
  </si>
  <si>
    <t xml:space="preserve">-1451226860</t>
  </si>
  <si>
    <t xml:space="preserve">64</t>
  </si>
  <si>
    <t xml:space="preserve">722290226</t>
  </si>
  <si>
    <t xml:space="preserve">Zkouška těsnosti vodovodního potrubí závitového do DN 50</t>
  </si>
  <si>
    <t xml:space="preserve">1177097456</t>
  </si>
  <si>
    <t xml:space="preserve">65</t>
  </si>
  <si>
    <t xml:space="preserve">722290234</t>
  </si>
  <si>
    <t xml:space="preserve">Proplach a dezinfekce vodovodního potrubí do DN 80</t>
  </si>
  <si>
    <t xml:space="preserve">-81253440</t>
  </si>
  <si>
    <t xml:space="preserve">66</t>
  </si>
  <si>
    <t xml:space="preserve">722290822</t>
  </si>
  <si>
    <t xml:space="preserve">Přemístění vnitrostaveništní demontovaných hmot pro vnitřní vodovod v objektech výšky do 12 m</t>
  </si>
  <si>
    <t xml:space="preserve">-1040584014</t>
  </si>
  <si>
    <t xml:space="preserve">67</t>
  </si>
  <si>
    <t xml:space="preserve">722-Pc 1</t>
  </si>
  <si>
    <t xml:space="preserve">Výměna(doplnění) rozvodu vody u průtok.ohřívačů m.č.103,104,114,115</t>
  </si>
  <si>
    <t xml:space="preserve">-1621414172</t>
  </si>
  <si>
    <t xml:space="preserve">68</t>
  </si>
  <si>
    <t xml:space="preserve">998722202</t>
  </si>
  <si>
    <t xml:space="preserve">Přesun hmot procentní pro vnitřní vodovod v objektech v do 12 m</t>
  </si>
  <si>
    <t xml:space="preserve">1109367764</t>
  </si>
  <si>
    <t xml:space="preserve">725</t>
  </si>
  <si>
    <t xml:space="preserve">Zdravotechnika - zařizovací předměty</t>
  </si>
  <si>
    <t xml:space="preserve">69</t>
  </si>
  <si>
    <t xml:space="preserve">725110814</t>
  </si>
  <si>
    <t xml:space="preserve">Demontáž klozetu Kombi, odsávací</t>
  </si>
  <si>
    <t xml:space="preserve">soubor</t>
  </si>
  <si>
    <t xml:space="preserve">-1615279167</t>
  </si>
  <si>
    <t xml:space="preserve">"1.NP, dámské WC"1</t>
  </si>
  <si>
    <t xml:space="preserve">"1.NP, pánské WC"1</t>
  </si>
  <si>
    <t xml:space="preserve">"2.NP, dámské WC"1</t>
  </si>
  <si>
    <t xml:space="preserve">"2.NP, pánské WC"1</t>
  </si>
  <si>
    <t xml:space="preserve">70</t>
  </si>
  <si>
    <t xml:space="preserve">725112022</t>
  </si>
  <si>
    <t xml:space="preserve">Klozet keramický závěsný na nosné stěny s hlubokým splachováním odpad vodorovný</t>
  </si>
  <si>
    <t xml:space="preserve">651537465</t>
  </si>
  <si>
    <t xml:space="preserve">71</t>
  </si>
  <si>
    <t xml:space="preserve">725121529</t>
  </si>
  <si>
    <t xml:space="preserve">Pisoárový záchodek automatický s teplotním spínačem</t>
  </si>
  <si>
    <t xml:space="preserve">2080358576</t>
  </si>
  <si>
    <t xml:space="preserve">"1.NP, pánské WC"1+1</t>
  </si>
  <si>
    <t xml:space="preserve">"2.NP, pánské WC"1+1</t>
  </si>
  <si>
    <t xml:space="preserve">72</t>
  </si>
  <si>
    <t xml:space="preserve">725122817</t>
  </si>
  <si>
    <t xml:space="preserve">Demontáž pisoárových stání bez nádrže a jedním záchodkem</t>
  </si>
  <si>
    <t xml:space="preserve">-943836734</t>
  </si>
  <si>
    <t xml:space="preserve">73</t>
  </si>
  <si>
    <t xml:space="preserve">725210821</t>
  </si>
  <si>
    <t xml:space="preserve">Demontáž umyvadel bez výtokových armatur</t>
  </si>
  <si>
    <t xml:space="preserve">1196256383</t>
  </si>
  <si>
    <t xml:space="preserve">74</t>
  </si>
  <si>
    <t xml:space="preserve">725211602</t>
  </si>
  <si>
    <t xml:space="preserve">Umyvadlo keramické bílé šířky 550 mm bez krytu na sifon připevněné na stěnu šrouby</t>
  </si>
  <si>
    <t xml:space="preserve">-892118856</t>
  </si>
  <si>
    <t xml:space="preserve">75</t>
  </si>
  <si>
    <t xml:space="preserve">725311131</t>
  </si>
  <si>
    <t xml:space="preserve">Dřez dvojitý nerezový se zápachovou uzávěrkou 900x600 mm</t>
  </si>
  <si>
    <t xml:space="preserve">-939522546</t>
  </si>
  <si>
    <t xml:space="preserve">76</t>
  </si>
  <si>
    <t xml:space="preserve">725320821</t>
  </si>
  <si>
    <t xml:space="preserve">Demontáž dřez dvojitý na ocelové konzole bez výtokových armatur</t>
  </si>
  <si>
    <t xml:space="preserve">-548531883</t>
  </si>
  <si>
    <t xml:space="preserve">77</t>
  </si>
  <si>
    <t xml:space="preserve">725530831</t>
  </si>
  <si>
    <t xml:space="preserve">Demontáž ohřívač elektrický průtokový</t>
  </si>
  <si>
    <t xml:space="preserve">-1098503936</t>
  </si>
  <si>
    <t xml:space="preserve">78</t>
  </si>
  <si>
    <t xml:space="preserve">72553-pc1</t>
  </si>
  <si>
    <t xml:space="preserve">D+M průtokový ohřívač vody</t>
  </si>
  <si>
    <t xml:space="preserve">1408457142</t>
  </si>
  <si>
    <t xml:space="preserve">79</t>
  </si>
  <si>
    <t xml:space="preserve">725590812</t>
  </si>
  <si>
    <t xml:space="preserve">Přemístění vnitrostaveništní demontovaných zařizovacích předmětů v objektech výšky do 12 m</t>
  </si>
  <si>
    <t xml:space="preserve">-1891670161</t>
  </si>
  <si>
    <t xml:space="preserve">80</t>
  </si>
  <si>
    <t xml:space="preserve">725820801</t>
  </si>
  <si>
    <t xml:space="preserve">Demontáž baterie nástěnné do G 3 / 4</t>
  </si>
  <si>
    <t xml:space="preserve">1320477197</t>
  </si>
  <si>
    <t xml:space="preserve">81</t>
  </si>
  <si>
    <t xml:space="preserve">725821311</t>
  </si>
  <si>
    <t xml:space="preserve">Baterie dřezová nástěnná páková s otáčivým kulatým ústím a délkou ramínka 200 mm</t>
  </si>
  <si>
    <t xml:space="preserve">-1384447437</t>
  </si>
  <si>
    <t xml:space="preserve">82</t>
  </si>
  <si>
    <t xml:space="preserve">725822611</t>
  </si>
  <si>
    <t xml:space="preserve">Baterie umyvadlová stojánková páková bez výpusti</t>
  </si>
  <si>
    <t xml:space="preserve">-332144133</t>
  </si>
  <si>
    <t xml:space="preserve">83</t>
  </si>
  <si>
    <t xml:space="preserve">725860811</t>
  </si>
  <si>
    <t xml:space="preserve">Demontáž uzávěrů zápachu jednoduchých</t>
  </si>
  <si>
    <t xml:space="preserve">-931863223</t>
  </si>
  <si>
    <t xml:space="preserve">84</t>
  </si>
  <si>
    <t xml:space="preserve">998725202</t>
  </si>
  <si>
    <t xml:space="preserve">Přesun hmot procentní pro zařizovací předměty v objektech v do 12 m</t>
  </si>
  <si>
    <t xml:space="preserve">-769764155</t>
  </si>
  <si>
    <t xml:space="preserve">726</t>
  </si>
  <si>
    <t xml:space="preserve">Zdravotechnika - předstěnové instalace</t>
  </si>
  <si>
    <t xml:space="preserve">85</t>
  </si>
  <si>
    <t xml:space="preserve">726111031</t>
  </si>
  <si>
    <t xml:space="preserve">Předstěnový modul s ovládáním zepředu v 1080 mm pro klozet závěsný, vč. ovládacího tlačítka</t>
  </si>
  <si>
    <t xml:space="preserve">469598645</t>
  </si>
  <si>
    <t xml:space="preserve">86</t>
  </si>
  <si>
    <t xml:space="preserve">726191001</t>
  </si>
  <si>
    <t xml:space="preserve">Zvukoizolační souprava pro klozet a bidet</t>
  </si>
  <si>
    <t xml:space="preserve">2059064732</t>
  </si>
  <si>
    <t xml:space="preserve">87</t>
  </si>
  <si>
    <t xml:space="preserve">998726212</t>
  </si>
  <si>
    <t xml:space="preserve">Přesun hmot procentní pro instalační prefabrikáty v objektech v do 12 m</t>
  </si>
  <si>
    <t xml:space="preserve">-1462553198</t>
  </si>
  <si>
    <t xml:space="preserve">733</t>
  </si>
  <si>
    <t xml:space="preserve">Ústřední vytápění - rozvodné potrubí</t>
  </si>
  <si>
    <t xml:space="preserve">88</t>
  </si>
  <si>
    <t xml:space="preserve">73311-pc1</t>
  </si>
  <si>
    <t xml:space="preserve">Úprava potrubí pro monost napojení nového otopného tělesa</t>
  </si>
  <si>
    <t xml:space="preserve">-496594216</t>
  </si>
  <si>
    <t xml:space="preserve">89</t>
  </si>
  <si>
    <t xml:space="preserve">998733202</t>
  </si>
  <si>
    <t xml:space="preserve">Přesun hmot procentní pro rozvody potrubí v objektech v do 12 m</t>
  </si>
  <si>
    <t xml:space="preserve">-181454725</t>
  </si>
  <si>
    <t xml:space="preserve">734</t>
  </si>
  <si>
    <t xml:space="preserve">Ústřední vytápění - armatury</t>
  </si>
  <si>
    <t xml:space="preserve">90</t>
  </si>
  <si>
    <t xml:space="preserve">734200811</t>
  </si>
  <si>
    <t xml:space="preserve">Demontáž armatury závitové s jedním závitem do G 1/2</t>
  </si>
  <si>
    <t xml:space="preserve">200708409</t>
  </si>
  <si>
    <t xml:space="preserve">91</t>
  </si>
  <si>
    <t xml:space="preserve">734200821</t>
  </si>
  <si>
    <t xml:space="preserve">Demontáž armatury závitové se dvěma závity do G 1/2</t>
  </si>
  <si>
    <t xml:space="preserve">-700813235</t>
  </si>
  <si>
    <t xml:space="preserve">92</t>
  </si>
  <si>
    <t xml:space="preserve">734222812</t>
  </si>
  <si>
    <t xml:space="preserve">Ventil závitový termostatický přímý G 1/2 PN 16 do 110°C s ruční hlavou chromovaný</t>
  </si>
  <si>
    <t xml:space="preserve">-729054911</t>
  </si>
  <si>
    <t xml:space="preserve">93</t>
  </si>
  <si>
    <t xml:space="preserve">998734202</t>
  </si>
  <si>
    <t xml:space="preserve">Přesun hmot procentní pro armatury v objektech v do 12 m</t>
  </si>
  <si>
    <t xml:space="preserve">1445309880</t>
  </si>
  <si>
    <t xml:space="preserve">735</t>
  </si>
  <si>
    <t xml:space="preserve">Ústřední vytápění - otopná tělesa</t>
  </si>
  <si>
    <t xml:space="preserve">94</t>
  </si>
  <si>
    <t xml:space="preserve">735141112</t>
  </si>
  <si>
    <t xml:space="preserve">Montáž tělesa lamelového výšky přes 1400 mm na stěnu</t>
  </si>
  <si>
    <t xml:space="preserve">-452080141</t>
  </si>
  <si>
    <t xml:space="preserve">95</t>
  </si>
  <si>
    <t xml:space="preserve">4845-pc1</t>
  </si>
  <si>
    <t xml:space="preserve">lamelový bílý radiátor 311 mm x 1 500 mm</t>
  </si>
  <si>
    <t xml:space="preserve">2003748688</t>
  </si>
  <si>
    <t xml:space="preserve">96</t>
  </si>
  <si>
    <t xml:space="preserve">735191910</t>
  </si>
  <si>
    <t xml:space="preserve">Napuštění vody do otopných těles</t>
  </si>
  <si>
    <t xml:space="preserve">-481460191</t>
  </si>
  <si>
    <t xml:space="preserve">97</t>
  </si>
  <si>
    <t xml:space="preserve">735211812</t>
  </si>
  <si>
    <t xml:space="preserve">Demontáž registru trubkového žebrového 76/156 délka do 3 m dvoupramenný</t>
  </si>
  <si>
    <t xml:space="preserve">-974662230</t>
  </si>
  <si>
    <t xml:space="preserve">98</t>
  </si>
  <si>
    <t xml:space="preserve">735494811</t>
  </si>
  <si>
    <t xml:space="preserve">Vypuštění vody z otopných těles</t>
  </si>
  <si>
    <t xml:space="preserve">1958757342</t>
  </si>
  <si>
    <t xml:space="preserve">99</t>
  </si>
  <si>
    <t xml:space="preserve">998735202</t>
  </si>
  <si>
    <t xml:space="preserve">Přesun hmot procentní pro otopná tělesa v objektech v do 12 m</t>
  </si>
  <si>
    <t xml:space="preserve">1430221429</t>
  </si>
  <si>
    <t xml:space="preserve">741</t>
  </si>
  <si>
    <t xml:space="preserve">Elektroinstalace - silnoproud</t>
  </si>
  <si>
    <t xml:space="preserve">100</t>
  </si>
  <si>
    <t xml:space="preserve">741110041</t>
  </si>
  <si>
    <t xml:space="preserve">Montáž trubka plastová ohebná D přes 11 do 23 mm uložená pevně</t>
  </si>
  <si>
    <t xml:space="preserve">887206065</t>
  </si>
  <si>
    <t xml:space="preserve">101</t>
  </si>
  <si>
    <t xml:space="preserve">34571063</t>
  </si>
  <si>
    <t xml:space="preserve">trubka elektroinstalační ohebná z PVC (ČSN) 2323</t>
  </si>
  <si>
    <t xml:space="preserve">-332568247</t>
  </si>
  <si>
    <t xml:space="preserve">10*1,05 'Přepočtené koeficientem množství</t>
  </si>
  <si>
    <t xml:space="preserve">102</t>
  </si>
  <si>
    <t xml:space="preserve">741112001</t>
  </si>
  <si>
    <t xml:space="preserve">Montáž krabice zapuštěná plastová kruhová</t>
  </si>
  <si>
    <t xml:space="preserve">-513655951</t>
  </si>
  <si>
    <t xml:space="preserve">103</t>
  </si>
  <si>
    <t xml:space="preserve">34571451</t>
  </si>
  <si>
    <t xml:space="preserve">krabice pod omítku PVC přístrojová kruhová D 70mm hluboká</t>
  </si>
  <si>
    <t xml:space="preserve">1901522820</t>
  </si>
  <si>
    <t xml:space="preserve">104</t>
  </si>
  <si>
    <t xml:space="preserve">34571521</t>
  </si>
  <si>
    <t xml:space="preserve">krabice pod omítku PVC odbočná kruhová D 70mm s víčkem a svorkovnicí</t>
  </si>
  <si>
    <t xml:space="preserve">-1687718737</t>
  </si>
  <si>
    <t xml:space="preserve">105</t>
  </si>
  <si>
    <t xml:space="preserve">741120301</t>
  </si>
  <si>
    <t xml:space="preserve">Montáž vodič Cu izolovaný plný a laněný s PVC pláštěm žíla 0,55-16 mm2 pevně (např. CY, CHAH-V)</t>
  </si>
  <si>
    <t xml:space="preserve">-765103509</t>
  </si>
  <si>
    <t xml:space="preserve">106</t>
  </si>
  <si>
    <t xml:space="preserve">34141025</t>
  </si>
  <si>
    <t xml:space="preserve">vodič propojovací flexibilní jádro Cu lanované izolace PVC 450/750V (H07V-K) 1x2,5mm2</t>
  </si>
  <si>
    <t xml:space="preserve">-690806714</t>
  </si>
  <si>
    <t xml:space="preserve">107</t>
  </si>
  <si>
    <t xml:space="preserve">741122611</t>
  </si>
  <si>
    <t xml:space="preserve">Montáž kabel Cu plný kulatý žíla 3x1,5 až 6 mm2 uložený pevně (např. CYKY)</t>
  </si>
  <si>
    <t xml:space="preserve">1787661758</t>
  </si>
  <si>
    <t xml:space="preserve">108</t>
  </si>
  <si>
    <t xml:space="preserve">34111030</t>
  </si>
  <si>
    <t xml:space="preserve">kabel instalační jádro Cu plné izolace PVC plášť PVC 450/750V (CYKY) 3x1,5mm2</t>
  </si>
  <si>
    <t xml:space="preserve">507830721</t>
  </si>
  <si>
    <t xml:space="preserve">40*1,05 'Přepočtené koeficientem množství</t>
  </si>
  <si>
    <t xml:space="preserve">109</t>
  </si>
  <si>
    <t xml:space="preserve">34111036</t>
  </si>
  <si>
    <t xml:space="preserve">kabel instalační jádro Cu plné izolace PVC plášť PVC 450/750V (CYKY) 3x2,5mm2</t>
  </si>
  <si>
    <t xml:space="preserve">-780902090</t>
  </si>
  <si>
    <t xml:space="preserve">50*1,05 'Přepočtené koeficientem množství</t>
  </si>
  <si>
    <t xml:space="preserve">110</t>
  </si>
  <si>
    <t xml:space="preserve">741123811</t>
  </si>
  <si>
    <t xml:space="preserve">Demontáž kabel Cu plný kulatý žíla 2x1,5 až 6 mm2, 3x1,5 až 10 mm2, 4x1,5 až 10 mm2, 5x1,5 až 6 mm2, 7x1,5 až 4 mm2, 12x1,5 mm2 uložený pevně</t>
  </si>
  <si>
    <t xml:space="preserve">-1033425101</t>
  </si>
  <si>
    <t xml:space="preserve">111</t>
  </si>
  <si>
    <t xml:space="preserve">741130001</t>
  </si>
  <si>
    <t xml:space="preserve">Ukončení vodič izolovaný do 2,5 mm2 v rozváděči nebo na přístroji</t>
  </si>
  <si>
    <t xml:space="preserve">560907720</t>
  </si>
  <si>
    <t xml:space="preserve">112</t>
  </si>
  <si>
    <t xml:space="preserve">741310001</t>
  </si>
  <si>
    <t xml:space="preserve">Montáž vypínač nástěnný 1-jednopólový prostředí normální</t>
  </si>
  <si>
    <t xml:space="preserve">-1902872949</t>
  </si>
  <si>
    <t xml:space="preserve">113</t>
  </si>
  <si>
    <t xml:space="preserve">3453501</t>
  </si>
  <si>
    <t xml:space="preserve">spínač jednopólový 10A bílý</t>
  </si>
  <si>
    <t xml:space="preserve">-964770217</t>
  </si>
  <si>
    <t xml:space="preserve">114</t>
  </si>
  <si>
    <t xml:space="preserve">741311803</t>
  </si>
  <si>
    <t xml:space="preserve">Demontáž spínačů nástěnných normálních do 10 A bezšroubových bez zachování funkčnosti do 2 svorek</t>
  </si>
  <si>
    <t xml:space="preserve">-2093948313</t>
  </si>
  <si>
    <t xml:space="preserve">115</t>
  </si>
  <si>
    <t xml:space="preserve">741313001</t>
  </si>
  <si>
    <t xml:space="preserve">Montáž zásuvka (polo)zapuštěná bezšroubové připojení 2P+PE se zapojením vodičů</t>
  </si>
  <si>
    <t xml:space="preserve">1228401893</t>
  </si>
  <si>
    <t xml:space="preserve">116</t>
  </si>
  <si>
    <t xml:space="preserve">3455521</t>
  </si>
  <si>
    <t xml:space="preserve">zásuvka polozápustná 1násobná</t>
  </si>
  <si>
    <t xml:space="preserve">-44848080</t>
  </si>
  <si>
    <t xml:space="preserve">117</t>
  </si>
  <si>
    <t xml:space="preserve">741315813</t>
  </si>
  <si>
    <t xml:space="preserve">Demontáž zásuvek domovních normálních do 16A zapuštěných bezšroubových bez zachování funkčnosti 2P+PE</t>
  </si>
  <si>
    <t xml:space="preserve">1050444379</t>
  </si>
  <si>
    <t xml:space="preserve">118</t>
  </si>
  <si>
    <t xml:space="preserve">741370001</t>
  </si>
  <si>
    <t xml:space="preserve">Montáž svítidlo žárovkové bytové stropní přisazené 1 zdroj bez skla</t>
  </si>
  <si>
    <t xml:space="preserve">-571913985</t>
  </si>
  <si>
    <t xml:space="preserve">119</t>
  </si>
  <si>
    <t xml:space="preserve">3482-pc1</t>
  </si>
  <si>
    <t xml:space="preserve">svítidlo přisazené stropní/nástěnné s jedním zdrojem, včetně žárovky LED a recyklačních poplatků</t>
  </si>
  <si>
    <t xml:space="preserve">1437967641</t>
  </si>
  <si>
    <t xml:space="preserve">120</t>
  </si>
  <si>
    <t xml:space="preserve">741371841</t>
  </si>
  <si>
    <t xml:space="preserve">Demontáž svítidla bytového se standardní paticí přisazeného do 0,09 m2 bez zachováním funkčnosti</t>
  </si>
  <si>
    <t xml:space="preserve">1774166352</t>
  </si>
  <si>
    <t xml:space="preserve">121</t>
  </si>
  <si>
    <t xml:space="preserve">74150-pc1</t>
  </si>
  <si>
    <t xml:space="preserve">Drobný instalační materiál (svorky, objímky, sádra, aj.)</t>
  </si>
  <si>
    <t xml:space="preserve">264279641</t>
  </si>
  <si>
    <t xml:space="preserve">122</t>
  </si>
  <si>
    <t xml:space="preserve">74150-pc2</t>
  </si>
  <si>
    <t xml:space="preserve">Likvidace demontovaného elektroodpadu</t>
  </si>
  <si>
    <t xml:space="preserve">-1801565439</t>
  </si>
  <si>
    <t xml:space="preserve">123</t>
  </si>
  <si>
    <t xml:space="preserve">741810001</t>
  </si>
  <si>
    <t xml:space="preserve">Celková prohlídka elektrického rozvodu a zařízení do 100 000,- Kč</t>
  </si>
  <si>
    <t xml:space="preserve">628325131</t>
  </si>
  <si>
    <t xml:space="preserve">124</t>
  </si>
  <si>
    <t xml:space="preserve">741811011</t>
  </si>
  <si>
    <t xml:space="preserve">Kontrola rozvaděč nn silový hmotnosti do 200 kg</t>
  </si>
  <si>
    <t xml:space="preserve">-1011447582</t>
  </si>
  <si>
    <t xml:space="preserve">125</t>
  </si>
  <si>
    <t xml:space="preserve">998741202</t>
  </si>
  <si>
    <t xml:space="preserve">Přesun hmot procentní pro silnoproud v objektech v do 12 m</t>
  </si>
  <si>
    <t xml:space="preserve">1568472917</t>
  </si>
  <si>
    <t xml:space="preserve">763</t>
  </si>
  <si>
    <t xml:space="preserve">Konstrukce suché výstavby</t>
  </si>
  <si>
    <t xml:space="preserve">126</t>
  </si>
  <si>
    <t xml:space="preserve">763111717</t>
  </si>
  <si>
    <t xml:space="preserve">SDK  základní penetrační nátěr </t>
  </si>
  <si>
    <t xml:space="preserve">-445411111</t>
  </si>
  <si>
    <t xml:space="preserve">5,5*0,6</t>
  </si>
  <si>
    <t xml:space="preserve">127</t>
  </si>
  <si>
    <t xml:space="preserve">763164541</t>
  </si>
  <si>
    <t xml:space="preserve">SDK obklad kcí tvaru L š do 0,8 m desky 1xH2 12,5</t>
  </si>
  <si>
    <t xml:space="preserve">1414524417</t>
  </si>
  <si>
    <t xml:space="preserve">2*2,75</t>
  </si>
  <si>
    <t xml:space="preserve">128</t>
  </si>
  <si>
    <t xml:space="preserve">998763102</t>
  </si>
  <si>
    <t xml:space="preserve">Přesun hmot tonážní pro dřevostavby v objektech v do 24 m</t>
  </si>
  <si>
    <t xml:space="preserve">-2095464742</t>
  </si>
  <si>
    <t xml:space="preserve">766</t>
  </si>
  <si>
    <t xml:space="preserve">Konstrukce truhlářské</t>
  </si>
  <si>
    <t xml:space="preserve">129</t>
  </si>
  <si>
    <t xml:space="preserve">766695213</t>
  </si>
  <si>
    <t xml:space="preserve">Montáž truhlářských prahů dveří jednokřídlových šířky přes 10 cm</t>
  </si>
  <si>
    <t xml:space="preserve">589385534</t>
  </si>
  <si>
    <t xml:space="preserve">130</t>
  </si>
  <si>
    <t xml:space="preserve">61187141</t>
  </si>
  <si>
    <t xml:space="preserve">práh dveřní dřevěný dubový tl 20mm cca dl 750mm včetně nátěru</t>
  </si>
  <si>
    <t xml:space="preserve">2073788089</t>
  </si>
  <si>
    <t xml:space="preserve">131</t>
  </si>
  <si>
    <t xml:space="preserve">766695233</t>
  </si>
  <si>
    <t xml:space="preserve">Montáž truhlářských prahů dveří dvoukřídlových šířky přes 10 cm</t>
  </si>
  <si>
    <t xml:space="preserve">2003713887</t>
  </si>
  <si>
    <t xml:space="preserve">132</t>
  </si>
  <si>
    <t xml:space="preserve">61187221</t>
  </si>
  <si>
    <t xml:space="preserve">práh dveřní dřevěný dubový tl 20mm dl 1270mm včetně nátěru</t>
  </si>
  <si>
    <t xml:space="preserve">1168935249</t>
  </si>
  <si>
    <t xml:space="preserve">133</t>
  </si>
  <si>
    <t xml:space="preserve">766-pc 1</t>
  </si>
  <si>
    <t xml:space="preserve">D+m okno euro bílé 58/58 O,S zaskl.trojsklem+ovládání včetně parapetu</t>
  </si>
  <si>
    <t xml:space="preserve">1649926380</t>
  </si>
  <si>
    <t xml:space="preserve">134</t>
  </si>
  <si>
    <t xml:space="preserve">766-pc 2</t>
  </si>
  <si>
    <t xml:space="preserve">D+m dveře vnitřní prosklené dvoukřídlové 120/197cm-přeměřit na stavbě-včetně kování,klik a zámku, bílé</t>
  </si>
  <si>
    <t xml:space="preserve">150071378</t>
  </si>
  <si>
    <t xml:space="preserve">135</t>
  </si>
  <si>
    <t xml:space="preserve">766-pc 3</t>
  </si>
  <si>
    <t xml:space="preserve">D+m okno euro bílé 96/125 O,S zaskl.trojsklem+ovládání včetně parapetu</t>
  </si>
  <si>
    <t xml:space="preserve">1722264910</t>
  </si>
  <si>
    <t xml:space="preserve">136</t>
  </si>
  <si>
    <t xml:space="preserve">766-pc 4</t>
  </si>
  <si>
    <t xml:space="preserve">D+m dveře vnitřní plné 60/197cm-přeměřit na stavbě-včetně kování,klik a zámku, bílé</t>
  </si>
  <si>
    <t xml:space="preserve">-211846717</t>
  </si>
  <si>
    <t xml:space="preserve">137</t>
  </si>
  <si>
    <t xml:space="preserve">998766202</t>
  </si>
  <si>
    <t xml:space="preserve">Přesun hmot procentní pro konstrukce truhlářské v objektech v do 12 m</t>
  </si>
  <si>
    <t xml:space="preserve">-524718195</t>
  </si>
  <si>
    <t xml:space="preserve">771</t>
  </si>
  <si>
    <t xml:space="preserve">Podlahy z dlaždic</t>
  </si>
  <si>
    <t xml:space="preserve">138</t>
  </si>
  <si>
    <t xml:space="preserve">771111011</t>
  </si>
  <si>
    <t xml:space="preserve">Vysátí podkladu před pokládkou dlažby</t>
  </si>
  <si>
    <t xml:space="preserve">1917220419</t>
  </si>
  <si>
    <t xml:space="preserve">139</t>
  </si>
  <si>
    <t xml:space="preserve">771121011</t>
  </si>
  <si>
    <t xml:space="preserve">Nátěr penetrační na podlahu</t>
  </si>
  <si>
    <t xml:space="preserve">1645828088</t>
  </si>
  <si>
    <t xml:space="preserve">140</t>
  </si>
  <si>
    <t xml:space="preserve">771151012</t>
  </si>
  <si>
    <t xml:space="preserve">Samonivelační stěrka podlah pevnosti 20 MPa tl 5 mm</t>
  </si>
  <si>
    <t xml:space="preserve">203180094</t>
  </si>
  <si>
    <t xml:space="preserve">141</t>
  </si>
  <si>
    <t xml:space="preserve">771474113</t>
  </si>
  <si>
    <t xml:space="preserve">Montáž soklů z dlaždic keramických rovných flexibilní lepidlo v do 120 mm</t>
  </si>
  <si>
    <t xml:space="preserve">-1544823073</t>
  </si>
  <si>
    <t xml:space="preserve">"1"(0,25*2+1,3)</t>
  </si>
  <si>
    <t xml:space="preserve">(1,26+0,2*2)+(2,0+0,2+1,21)</t>
  </si>
  <si>
    <t xml:space="preserve">6,87</t>
  </si>
  <si>
    <t xml:space="preserve">(2,3+1,97)*2-0,6*2-1,2-0,6</t>
  </si>
  <si>
    <t xml:space="preserve">142</t>
  </si>
  <si>
    <t xml:space="preserve">771574261</t>
  </si>
  <si>
    <t xml:space="preserve">Montáž podlah keramických velkoformát pro mechanické zatížení protiskluzných lepených flexibilním lepidlem do 4 ks/ m2</t>
  </si>
  <si>
    <t xml:space="preserve">-1107886374</t>
  </si>
  <si>
    <t xml:space="preserve">143</t>
  </si>
  <si>
    <t xml:space="preserve">59761415</t>
  </si>
  <si>
    <t xml:space="preserve">dlažba velkoformátová keramická slinutá protiskluzná do interiéru i exteriéru pro vysoké mechanické namáhání přes 2 do 4ks/m2</t>
  </si>
  <si>
    <t xml:space="preserve">-1183012844</t>
  </si>
  <si>
    <t xml:space="preserve">19,28*0,1</t>
  </si>
  <si>
    <t xml:space="preserve">21,378*1,15 'Přepočtené koeficientem množství</t>
  </si>
  <si>
    <t xml:space="preserve">144</t>
  </si>
  <si>
    <t xml:space="preserve">771577111</t>
  </si>
  <si>
    <t xml:space="preserve">Příplatek k montáži podlah keramických lepených flexibilním lepidlem za plochu do 5 m2</t>
  </si>
  <si>
    <t xml:space="preserve">2114662780</t>
  </si>
  <si>
    <t xml:space="preserve">145</t>
  </si>
  <si>
    <t xml:space="preserve">771577114</t>
  </si>
  <si>
    <t xml:space="preserve">Příplatek k montáži podlah keramických lepených flexibilním lepidlem za spárování tmelem dvousložkovým</t>
  </si>
  <si>
    <t xml:space="preserve">284032922</t>
  </si>
  <si>
    <t xml:space="preserve">146</t>
  </si>
  <si>
    <t xml:space="preserve">771591112</t>
  </si>
  <si>
    <t xml:space="preserve">Izolace pod dlažbu nátěrem nebo stěrkou ve dvou vrstvách</t>
  </si>
  <si>
    <t xml:space="preserve">-1232472765</t>
  </si>
  <si>
    <t xml:space="preserve">(1,15+0,8+1,13+1,16+1,42+1,26+1,98+0,85+1,02+1,26)*2*0,1</t>
  </si>
  <si>
    <t xml:space="preserve">19,45+2,406</t>
  </si>
  <si>
    <t xml:space="preserve">(2,32+1,97)*2*0,1</t>
  </si>
  <si>
    <t xml:space="preserve">147</t>
  </si>
  <si>
    <t xml:space="preserve">771591115</t>
  </si>
  <si>
    <t xml:space="preserve">Podlahy spárování silikonem</t>
  </si>
  <si>
    <t xml:space="preserve">2036020020</t>
  </si>
  <si>
    <t xml:space="preserve">(1,42+1,16+1,26+1,98+1,15+0,85+0,8+1,02+1,26+1,13)*2</t>
  </si>
  <si>
    <t xml:space="preserve">24,06</t>
  </si>
  <si>
    <t xml:space="preserve">(1,97+2,32)*2</t>
  </si>
  <si>
    <t xml:space="preserve">148</t>
  </si>
  <si>
    <t xml:space="preserve">998771203</t>
  </si>
  <si>
    <t xml:space="preserve">Přesun hmot procentní pro podlahy z dlaždic v objektech v do 24 m</t>
  </si>
  <si>
    <t xml:space="preserve">-2021753965</t>
  </si>
  <si>
    <t xml:space="preserve">781</t>
  </si>
  <si>
    <t xml:space="preserve">Dokončovací práce - obklady</t>
  </si>
  <si>
    <t xml:space="preserve">149</t>
  </si>
  <si>
    <t xml:space="preserve">781121011</t>
  </si>
  <si>
    <t xml:space="preserve">Nátěr penetrační na stěnu</t>
  </si>
  <si>
    <t xml:space="preserve">-1438607452</t>
  </si>
  <si>
    <t xml:space="preserve">40,08</t>
  </si>
  <si>
    <t xml:space="preserve">150</t>
  </si>
  <si>
    <t xml:space="preserve">781131112</t>
  </si>
  <si>
    <t xml:space="preserve">Izolace pod obklad nátěrem nebo stěrkou ve dvou vrstvách</t>
  </si>
  <si>
    <t xml:space="preserve">1604580778</t>
  </si>
  <si>
    <t xml:space="preserve">"předsinka"1,7*1,5+"umyvadlo"1,3*1,5*4+"pisoar"(1,05+0,6+0,6)*1,5*2</t>
  </si>
  <si>
    <t xml:space="preserve">151</t>
  </si>
  <si>
    <t xml:space="preserve">781473922</t>
  </si>
  <si>
    <t xml:space="preserve">Oprava obkladu z obkladaček keramických do 22 ks/m2 lepených dod. a montáž</t>
  </si>
  <si>
    <t xml:space="preserve">886898950</t>
  </si>
  <si>
    <t xml:space="preserve">"místnost č.104,103,114,115"2+2+2+2</t>
  </si>
  <si>
    <t xml:space="preserve">152</t>
  </si>
  <si>
    <t xml:space="preserve">781474114</t>
  </si>
  <si>
    <t xml:space="preserve">Montáž obkladů vnitřních keramických hladkých do 22 ks/m2 lepených flexibilním lepidlem</t>
  </si>
  <si>
    <t xml:space="preserve">-194577354</t>
  </si>
  <si>
    <t xml:space="preserve">"1"(0,3+1,26+0,5)*1,5+(0,8+1,05)*2*1,5-0,6*1,5</t>
  </si>
  <si>
    <t xml:space="preserve">"muži"(0,3*2+1,3+0,6+1,05+0,25+0,3)*1,5+(1,15+0,85)*2*1,5-0,6*2</t>
  </si>
  <si>
    <t xml:space="preserve">"2"18,69</t>
  </si>
  <si>
    <t xml:space="preserve">"předsínka"1,8*1,5</t>
  </si>
  <si>
    <t xml:space="preserve">153</t>
  </si>
  <si>
    <t xml:space="preserve">59761040</t>
  </si>
  <si>
    <t xml:space="preserve">obklad keramický hladký přes 19 do 22ks/m2-dle výběru investora</t>
  </si>
  <si>
    <t xml:space="preserve">-1414299332</t>
  </si>
  <si>
    <t xml:space="preserve">40,08*1,1 'Přepočtené koeficientem množství</t>
  </si>
  <si>
    <t xml:space="preserve">154</t>
  </si>
  <si>
    <t xml:space="preserve">781477111</t>
  </si>
  <si>
    <t xml:space="preserve">Příplatek k montáži obkladů vnitřních keramických hladkých za plochu do 10 m2</t>
  </si>
  <si>
    <t xml:space="preserve">1913119242</t>
  </si>
  <si>
    <t xml:space="preserve">155</t>
  </si>
  <si>
    <t xml:space="preserve">781477114</t>
  </si>
  <si>
    <t xml:space="preserve">Příplatek k montáži obkladů vnitřních keramických hladkých za spárování tmelem dvousložkovým</t>
  </si>
  <si>
    <t xml:space="preserve">78845863</t>
  </si>
  <si>
    <t xml:space="preserve">156</t>
  </si>
  <si>
    <t xml:space="preserve">781495115</t>
  </si>
  <si>
    <t xml:space="preserve">Spárování vnitřních obkladů silikonem</t>
  </si>
  <si>
    <t xml:space="preserve">734629597</t>
  </si>
  <si>
    <t xml:space="preserve">(1,5*4*2)+1,2*4</t>
  </si>
  <si>
    <t xml:space="preserve">157</t>
  </si>
  <si>
    <t xml:space="preserve">998781103</t>
  </si>
  <si>
    <t xml:space="preserve">Přesun hmot tonážní pro obklady keramické v objektech v do 24 m</t>
  </si>
  <si>
    <t xml:space="preserve">-1040737923</t>
  </si>
  <si>
    <t xml:space="preserve">783</t>
  </si>
  <si>
    <t xml:space="preserve">Dokončovací práce - nátěry</t>
  </si>
  <si>
    <t xml:space="preserve">158</t>
  </si>
  <si>
    <t xml:space="preserve">783301401</t>
  </si>
  <si>
    <t xml:space="preserve">Ometení zámečnických konstrukcí</t>
  </si>
  <si>
    <t xml:space="preserve">1815438374</t>
  </si>
  <si>
    <t xml:space="preserve">4,6*0,25*10+5,2*0,25</t>
  </si>
  <si>
    <t xml:space="preserve">159</t>
  </si>
  <si>
    <t xml:space="preserve">783306811</t>
  </si>
  <si>
    <t xml:space="preserve">Odstranění nátěru ze zámečnických konstrukcí oškrábáním</t>
  </si>
  <si>
    <t xml:space="preserve">2019840102</t>
  </si>
  <si>
    <t xml:space="preserve">5,2*0,25</t>
  </si>
  <si>
    <t xml:space="preserve">160</t>
  </si>
  <si>
    <t xml:space="preserve">783314101</t>
  </si>
  <si>
    <t xml:space="preserve">Základní jednonásobný syntetický nátěr zámečnických konstrukcí</t>
  </si>
  <si>
    <t xml:space="preserve">-1252815603</t>
  </si>
  <si>
    <t xml:space="preserve">161</t>
  </si>
  <si>
    <t xml:space="preserve">783315101</t>
  </si>
  <si>
    <t xml:space="preserve">Mezinátěr jednonásobný syntetický standardní zámečnických konstrukcí</t>
  </si>
  <si>
    <t xml:space="preserve">676370460</t>
  </si>
  <si>
    <t xml:space="preserve">162</t>
  </si>
  <si>
    <t xml:space="preserve">783317101</t>
  </si>
  <si>
    <t xml:space="preserve">Krycí jednonásobný syntetický standardní nátěr zámečnických konstrukcí 2x</t>
  </si>
  <si>
    <t xml:space="preserve">-1368632833</t>
  </si>
  <si>
    <t xml:space="preserve">784</t>
  </si>
  <si>
    <t xml:space="preserve">Dokončovací práce - malby a tapety</t>
  </si>
  <si>
    <t xml:space="preserve">163</t>
  </si>
  <si>
    <t xml:space="preserve">784121001</t>
  </si>
  <si>
    <t xml:space="preserve">Oškrabání malby v mísnostech výšky do 3,80 m</t>
  </si>
  <si>
    <t xml:space="preserve">187675270</t>
  </si>
  <si>
    <t xml:space="preserve">19,45"strop"</t>
  </si>
  <si>
    <t xml:space="preserve">164</t>
  </si>
  <si>
    <t xml:space="preserve">784121011</t>
  </si>
  <si>
    <t xml:space="preserve">Rozmývání podkladu po oškrabání malby v místnostech výšky do 3,80 m</t>
  </si>
  <si>
    <t xml:space="preserve">-816068541</t>
  </si>
  <si>
    <t xml:space="preserve">"stropu"19,45</t>
  </si>
  <si>
    <t xml:space="preserve">165</t>
  </si>
  <si>
    <t xml:space="preserve">784151011</t>
  </si>
  <si>
    <t xml:space="preserve">Dvojnásobné izolování vodou ředitelnými barvami v místnostech výšky do 3,80 m</t>
  </si>
  <si>
    <t xml:space="preserve">1910639978</t>
  </si>
  <si>
    <t xml:space="preserve">166</t>
  </si>
  <si>
    <t xml:space="preserve">784221101</t>
  </si>
  <si>
    <t xml:space="preserve">Dvojnásobné bílé malby ze směsí za sucha dobře otěruvzdorných v místnostech do 3,80 m</t>
  </si>
  <si>
    <t xml:space="preserve">-1418833796</t>
  </si>
  <si>
    <t xml:space="preserve">"1"(1,26+1,15+0,8+1,05+1,26+1,2+2,0+1,45+0,85+1,15)*2*2,75</t>
  </si>
  <si>
    <t xml:space="preserve">"2"66,935</t>
  </si>
  <si>
    <t xml:space="preserve">"přesín"(1,97+2,32)*2*2,75</t>
  </si>
  <si>
    <t xml:space="preserve">HZS</t>
  </si>
  <si>
    <t xml:space="preserve">Hodinové zúčtovací sazby</t>
  </si>
  <si>
    <t xml:space="preserve">167</t>
  </si>
  <si>
    <t xml:space="preserve">HZS2211</t>
  </si>
  <si>
    <t xml:space="preserve">Hodinová zúčtovací sazba instalatér</t>
  </si>
  <si>
    <t xml:space="preserve">512</t>
  </si>
  <si>
    <t xml:space="preserve">2047458661</t>
  </si>
  <si>
    <t xml:space="preserve">"kontrola systémů, drobné nespecifikované (pomocné práce)"12</t>
  </si>
  <si>
    <t xml:space="preserve">168</t>
  </si>
  <si>
    <t xml:space="preserve">HZS2221</t>
  </si>
  <si>
    <t xml:space="preserve">Hodinová zúčtovací sazba elektrikář</t>
  </si>
  <si>
    <t xml:space="preserve">-1677841173</t>
  </si>
  <si>
    <t xml:space="preserve">"kontrola systému, vyhledání nápojných míst, aj."8</t>
  </si>
  <si>
    <t xml:space="preserve">VRN</t>
  </si>
  <si>
    <t xml:space="preserve">Vedlejší rozpočtové náklady</t>
  </si>
  <si>
    <t xml:space="preserve">VRN3</t>
  </si>
  <si>
    <t xml:space="preserve">Zařízení staveniště</t>
  </si>
  <si>
    <t xml:space="preserve">169</t>
  </si>
  <si>
    <t xml:space="preserve">030001000</t>
  </si>
  <si>
    <t xml:space="preserve">Zařízení staveniště 1%</t>
  </si>
  <si>
    <t xml:space="preserve">1024</t>
  </si>
  <si>
    <t xml:space="preserve">-315042985</t>
  </si>
  <si>
    <t xml:space="preserve">VRN6</t>
  </si>
  <si>
    <t xml:space="preserve">Územní vlivy</t>
  </si>
  <si>
    <t xml:space="preserve">170</t>
  </si>
  <si>
    <t xml:space="preserve">062002000</t>
  </si>
  <si>
    <t xml:space="preserve">Ztížené dopravní podmínky 3,2%</t>
  </si>
  <si>
    <t xml:space="preserve">-1694694201</t>
  </si>
  <si>
    <t xml:space="preserve">VRN7</t>
  </si>
  <si>
    <t xml:space="preserve">Provozní vlivy</t>
  </si>
  <si>
    <t xml:space="preserve">171</t>
  </si>
  <si>
    <t xml:space="preserve">073002000</t>
  </si>
  <si>
    <t xml:space="preserve">Ztížený pohyb vozidel v centrech měst 1%</t>
  </si>
  <si>
    <t xml:space="preserve">-1675198343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</si>
</sst>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#,##0.00"/>
    <numFmt numFmtId="167" formatCode="#,##0.00%"/>
    <numFmt numFmtId="168" formatCode="General"/>
    <numFmt numFmtId="169" formatCode="DD\.MM\.YYYY"/>
    <numFmt numFmtId="170" formatCode="#,##0.00000"/>
    <numFmt numFmtId="171" formatCode="#,##0.000"/>
  </numFmts>
  <fonts count="41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rgb="FF0000FF"/>
      <name val="Wingdings 2"/>
      <family val="0"/>
      <charset val="1"/>
    </font>
    <font>
      <u val="single"/>
      <sz val="11"/>
      <color rgb="FF0000FF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8"/>
      <name val="Arial CE"/>
      <family val="0"/>
      <charset val="1"/>
    </font>
    <font>
      <sz val="8"/>
      <color rgb="FF505050"/>
      <name val="Arial CE"/>
      <family val="0"/>
      <charset val="1"/>
    </font>
    <font>
      <sz val="8"/>
      <color rgb="FFFF0000"/>
      <name val="Arial CE"/>
      <family val="0"/>
      <charset val="1"/>
    </font>
    <font>
      <sz val="8"/>
      <color rgb="FF0000A8"/>
      <name val="Arial CE"/>
      <family val="0"/>
      <charset val="1"/>
    </font>
    <font>
      <i val="true"/>
      <sz val="8"/>
      <color rgb="FF0000FF"/>
      <name val="Arial CE"/>
      <family val="0"/>
      <charset val="1"/>
    </font>
    <font>
      <i val="true"/>
      <sz val="9"/>
      <color rgb="FF0000FF"/>
      <name val="Arial CE"/>
      <family val="0"/>
      <charset val="1"/>
    </font>
    <font>
      <sz val="9"/>
      <name val="Arial CE"/>
      <family val="0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2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4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4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1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2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33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3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4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4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4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5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1" fontId="3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7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8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8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8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9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1" fontId="39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9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9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9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9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9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40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A8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/><Relationship Id="rId2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0</xdr:col>
      <xdr:colOff>285480</xdr:colOff>
      <xdr:row>1</xdr:row>
      <xdr:rowOff>123120</xdr:rowOff>
    </xdr:to>
    <xdr:pic>
      <xdr:nvPicPr>
        <xdr:cNvPr id="0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0</xdr:col>
      <xdr:colOff>285480</xdr:colOff>
      <xdr:row>1</xdr:row>
      <xdr:rowOff>123480</xdr:rowOff>
    </xdr:to>
    <xdr:pic>
      <xdr:nvPicPr>
        <xdr:cNvPr id="1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84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CL9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8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6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6"/>
      <c r="D4" s="7" t="s">
        <v>8</v>
      </c>
      <c r="AR4" s="6"/>
      <c r="AS4" s="8" t="s">
        <v>9</v>
      </c>
      <c r="BE4" s="9" t="s">
        <v>10</v>
      </c>
      <c r="BS4" s="3" t="s">
        <v>11</v>
      </c>
    </row>
    <row r="5" customFormat="false" ht="12" hidden="false" customHeight="true" outlineLevel="0" collapsed="false">
      <c r="B5" s="6"/>
      <c r="D5" s="10" t="s">
        <v>12</v>
      </c>
      <c r="K5" s="11" t="s">
        <v>13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R5" s="6"/>
      <c r="BE5" s="12" t="s">
        <v>14</v>
      </c>
      <c r="BS5" s="3" t="s">
        <v>5</v>
      </c>
    </row>
    <row r="6" customFormat="false" ht="36.95" hidden="false" customHeight="true" outlineLevel="0" collapsed="false">
      <c r="B6" s="6"/>
      <c r="D6" s="13" t="s">
        <v>15</v>
      </c>
      <c r="K6" s="14" t="s">
        <v>16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17</v>
      </c>
      <c r="K7" s="16"/>
      <c r="AK7" s="15" t="s">
        <v>18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19</v>
      </c>
      <c r="K8" s="16" t="s">
        <v>20</v>
      </c>
      <c r="AK8" s="15" t="s">
        <v>21</v>
      </c>
      <c r="AN8" s="17" t="s">
        <v>22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23</v>
      </c>
      <c r="AK10" s="15" t="s">
        <v>24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25</v>
      </c>
      <c r="AK11" s="15" t="s">
        <v>26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27</v>
      </c>
      <c r="AK13" s="15" t="s">
        <v>24</v>
      </c>
      <c r="AN13" s="18" t="s">
        <v>28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28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26</v>
      </c>
      <c r="AN14" s="18" t="s">
        <v>28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29</v>
      </c>
      <c r="AK16" s="15" t="s">
        <v>24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30</v>
      </c>
      <c r="AK17" s="15" t="s">
        <v>26</v>
      </c>
      <c r="AN17" s="16"/>
      <c r="AR17" s="6"/>
      <c r="BE17" s="12"/>
      <c r="BS17" s="3" t="s">
        <v>31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32</v>
      </c>
      <c r="AK19" s="15" t="s">
        <v>24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33</v>
      </c>
      <c r="AK20" s="15" t="s">
        <v>26</v>
      </c>
      <c r="AN20" s="16"/>
      <c r="AR20" s="6"/>
      <c r="BE20" s="12"/>
      <c r="BS20" s="3" t="s">
        <v>31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34</v>
      </c>
      <c r="AR22" s="6"/>
      <c r="BE22" s="12"/>
    </row>
    <row r="23" customFormat="false" ht="16.5" hidden="false" customHeight="true" outlineLevel="0" collapsed="false">
      <c r="B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35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P26" s="22"/>
      <c r="AQ26" s="22"/>
      <c r="AR26" s="23"/>
      <c r="BE26" s="12"/>
    </row>
    <row r="27" s="27" customFormat="tru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s="27" customFormat="tru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36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37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38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39</v>
      </c>
      <c r="F29" s="15" t="s">
        <v>40</v>
      </c>
      <c r="L29" s="31" t="n">
        <v>0.21</v>
      </c>
      <c r="M29" s="31"/>
      <c r="N29" s="31"/>
      <c r="O29" s="31"/>
      <c r="P29" s="31"/>
      <c r="W29" s="32" t="n">
        <f aca="false">ROUND(AZ94, 2)</f>
        <v>0</v>
      </c>
      <c r="X29" s="32"/>
      <c r="Y29" s="32"/>
      <c r="Z29" s="32"/>
      <c r="AA29" s="32"/>
      <c r="AB29" s="32"/>
      <c r="AC29" s="32"/>
      <c r="AD29" s="32"/>
      <c r="AE29" s="32"/>
      <c r="AK29" s="32" t="n">
        <f aca="false">ROUND(AV94, 2)</f>
        <v>0</v>
      </c>
      <c r="AL29" s="32"/>
      <c r="AM29" s="32"/>
      <c r="AN29" s="32"/>
      <c r="AO29" s="32"/>
      <c r="AR29" s="30"/>
      <c r="BE29" s="12"/>
    </row>
    <row r="30" s="29" customFormat="true" ht="14.4" hidden="false" customHeight="true" outlineLevel="0" collapsed="false">
      <c r="B30" s="30"/>
      <c r="F30" s="15" t="s">
        <v>41</v>
      </c>
      <c r="L30" s="31" t="n">
        <v>0.15</v>
      </c>
      <c r="M30" s="31"/>
      <c r="N30" s="31"/>
      <c r="O30" s="31"/>
      <c r="P30" s="31"/>
      <c r="W30" s="32" t="n">
        <f aca="false">ROUND(BA94, 2)</f>
        <v>0</v>
      </c>
      <c r="X30" s="32"/>
      <c r="Y30" s="32"/>
      <c r="Z30" s="32"/>
      <c r="AA30" s="32"/>
      <c r="AB30" s="32"/>
      <c r="AC30" s="32"/>
      <c r="AD30" s="32"/>
      <c r="AE30" s="32"/>
      <c r="AK30" s="32" t="n">
        <f aca="false">ROUND(AW94, 2)</f>
        <v>0</v>
      </c>
      <c r="AL30" s="32"/>
      <c r="AM30" s="32"/>
      <c r="AN30" s="32"/>
      <c r="AO30" s="32"/>
      <c r="AR30" s="30"/>
      <c r="BE30" s="12"/>
    </row>
    <row r="31" s="29" customFormat="true" ht="14.4" hidden="true" customHeight="true" outlineLevel="0" collapsed="false">
      <c r="B31" s="30"/>
      <c r="F31" s="15" t="s">
        <v>42</v>
      </c>
      <c r="L31" s="31" t="n">
        <v>0.21</v>
      </c>
      <c r="M31" s="31"/>
      <c r="N31" s="31"/>
      <c r="O31" s="31"/>
      <c r="P31" s="31"/>
      <c r="W31" s="32" t="n">
        <f aca="false">ROUND(BB94, 2)</f>
        <v>0</v>
      </c>
      <c r="X31" s="32"/>
      <c r="Y31" s="32"/>
      <c r="Z31" s="32"/>
      <c r="AA31" s="32"/>
      <c r="AB31" s="32"/>
      <c r="AC31" s="32"/>
      <c r="AD31" s="32"/>
      <c r="AE31" s="32"/>
      <c r="AK31" s="32" t="n">
        <v>0</v>
      </c>
      <c r="AL31" s="32"/>
      <c r="AM31" s="32"/>
      <c r="AN31" s="32"/>
      <c r="AO31" s="32"/>
      <c r="AR31" s="30"/>
      <c r="BE31" s="12"/>
    </row>
    <row r="32" s="29" customFormat="true" ht="14.4" hidden="true" customHeight="true" outlineLevel="0" collapsed="false">
      <c r="B32" s="30"/>
      <c r="F32" s="15" t="s">
        <v>43</v>
      </c>
      <c r="L32" s="31" t="n">
        <v>0.15</v>
      </c>
      <c r="M32" s="31"/>
      <c r="N32" s="31"/>
      <c r="O32" s="31"/>
      <c r="P32" s="31"/>
      <c r="W32" s="32" t="n">
        <f aca="false">ROUND(BC94, 2)</f>
        <v>0</v>
      </c>
      <c r="X32" s="32"/>
      <c r="Y32" s="32"/>
      <c r="Z32" s="32"/>
      <c r="AA32" s="32"/>
      <c r="AB32" s="32"/>
      <c r="AC32" s="32"/>
      <c r="AD32" s="32"/>
      <c r="AE32" s="32"/>
      <c r="AK32" s="32" t="n">
        <v>0</v>
      </c>
      <c r="AL32" s="32"/>
      <c r="AM32" s="32"/>
      <c r="AN32" s="32"/>
      <c r="AO32" s="32"/>
      <c r="AR32" s="30"/>
      <c r="BE32" s="12"/>
    </row>
    <row r="33" s="29" customFormat="true" ht="14.4" hidden="true" customHeight="true" outlineLevel="0" collapsed="false">
      <c r="B33" s="30"/>
      <c r="F33" s="15" t="s">
        <v>44</v>
      </c>
      <c r="L33" s="31" t="n">
        <v>0</v>
      </c>
      <c r="M33" s="31"/>
      <c r="N33" s="31"/>
      <c r="O33" s="31"/>
      <c r="P33" s="31"/>
      <c r="W33" s="32" t="n">
        <f aca="false">ROUND(BD94, 2)</f>
        <v>0</v>
      </c>
      <c r="X33" s="32"/>
      <c r="Y33" s="32"/>
      <c r="Z33" s="32"/>
      <c r="AA33" s="32"/>
      <c r="AB33" s="32"/>
      <c r="AC33" s="32"/>
      <c r="AD33" s="32"/>
      <c r="AE33" s="32"/>
      <c r="AK33" s="32" t="n">
        <v>0</v>
      </c>
      <c r="AL33" s="32"/>
      <c r="AM33" s="32"/>
      <c r="AN33" s="32"/>
      <c r="AO33" s="32"/>
      <c r="AR33" s="30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s="27" customFormat="true" ht="25.9" hidden="false" customHeight="true" outlineLevel="0" collapsed="false">
      <c r="A35" s="22"/>
      <c r="B35" s="23"/>
      <c r="C35" s="33"/>
      <c r="D35" s="34" t="s">
        <v>45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46</v>
      </c>
      <c r="U35" s="35"/>
      <c r="V35" s="35"/>
      <c r="W35" s="35"/>
      <c r="X35" s="37" t="s">
        <v>47</v>
      </c>
      <c r="Y35" s="37"/>
      <c r="Z35" s="37"/>
      <c r="AA35" s="37"/>
      <c r="AB35" s="37"/>
      <c r="AC35" s="35"/>
      <c r="AD35" s="35"/>
      <c r="AE35" s="35"/>
      <c r="AF35" s="35"/>
      <c r="AG35" s="35"/>
      <c r="AH35" s="35"/>
      <c r="AI35" s="35"/>
      <c r="AJ35" s="35"/>
      <c r="AK35" s="38" t="n">
        <f aca="false">SUM(AK26:AK33)</f>
        <v>0</v>
      </c>
      <c r="AL35" s="38"/>
      <c r="AM35" s="38"/>
      <c r="AN35" s="38"/>
      <c r="AO35" s="38"/>
      <c r="AP35" s="33"/>
      <c r="AQ35" s="33"/>
      <c r="AR35" s="23"/>
      <c r="B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="27" customFormat="tru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39"/>
      <c r="D49" s="40" t="s">
        <v>48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49</v>
      </c>
      <c r="AI49" s="41"/>
      <c r="AJ49" s="41"/>
      <c r="AK49" s="41"/>
      <c r="AL49" s="41"/>
      <c r="AM49" s="41"/>
      <c r="AN49" s="41"/>
      <c r="AO49" s="41"/>
      <c r="AR49" s="39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2" t="s">
        <v>50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2" t="s">
        <v>51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2" t="s">
        <v>50</v>
      </c>
      <c r="AI60" s="25"/>
      <c r="AJ60" s="25"/>
      <c r="AK60" s="25"/>
      <c r="AL60" s="25"/>
      <c r="AM60" s="42" t="s">
        <v>51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0" t="s">
        <v>52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53</v>
      </c>
      <c r="AI64" s="43"/>
      <c r="AJ64" s="43"/>
      <c r="AK64" s="43"/>
      <c r="AL64" s="43"/>
      <c r="AM64" s="43"/>
      <c r="AN64" s="43"/>
      <c r="AO64" s="43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2" t="s">
        <v>50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2" t="s">
        <v>51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2" t="s">
        <v>50</v>
      </c>
      <c r="AI75" s="25"/>
      <c r="AJ75" s="25"/>
      <c r="AK75" s="25"/>
      <c r="AL75" s="25"/>
      <c r="AM75" s="42" t="s">
        <v>51</v>
      </c>
      <c r="AN75" s="25"/>
      <c r="AO75" s="25"/>
      <c r="AP75" s="22"/>
      <c r="AQ75" s="22"/>
      <c r="AR75" s="23"/>
      <c r="BE75" s="22"/>
    </row>
    <row r="76" s="27" customFormat="tru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s="27" customFormat="true" ht="6.95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3"/>
      <c r="B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3"/>
      <c r="BE81" s="22"/>
    </row>
    <row r="82" s="27" customFormat="true" ht="24.95" hidden="false" customHeight="true" outlineLevel="0" collapsed="false">
      <c r="A82" s="22"/>
      <c r="B82" s="23"/>
      <c r="C82" s="7" t="s">
        <v>54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48" customFormat="true" ht="12" hidden="false" customHeight="true" outlineLevel="0" collapsed="false">
      <c r="B84" s="49"/>
      <c r="C84" s="15" t="s">
        <v>12</v>
      </c>
      <c r="L84" s="48" t="str">
        <f aca="false">K5</f>
        <v>Studanka1WC</v>
      </c>
      <c r="AR84" s="49"/>
    </row>
    <row r="85" s="50" customFormat="true" ht="36.95" hidden="false" customHeight="true" outlineLevel="0" collapsed="false">
      <c r="B85" s="51"/>
      <c r="C85" s="52" t="s">
        <v>15</v>
      </c>
      <c r="L85" s="53" t="str">
        <f aca="false">K6</f>
        <v>Oprava sociálního zařízení v 1 a 2np</v>
      </c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K85" s="53"/>
      <c r="AL85" s="53"/>
      <c r="AM85" s="53"/>
      <c r="AN85" s="53"/>
      <c r="AO85" s="53"/>
      <c r="AR85" s="51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22"/>
      <c r="G87" s="22"/>
      <c r="H87" s="22"/>
      <c r="I87" s="22"/>
      <c r="J87" s="22"/>
      <c r="K87" s="22"/>
      <c r="L87" s="54" t="str">
        <f aca="false">IF(K8="","",K8)</f>
        <v>Studánka 1,Brno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21</v>
      </c>
      <c r="AJ87" s="22"/>
      <c r="AK87" s="22"/>
      <c r="AL87" s="22"/>
      <c r="AM87" s="55" t="str">
        <f aca="false">IF(AN8= "","",AN8)</f>
        <v>9. 6. 2021</v>
      </c>
      <c r="AN87" s="55"/>
      <c r="AO87" s="22"/>
      <c r="AP87" s="22"/>
      <c r="AQ87" s="22"/>
      <c r="AR87" s="23"/>
      <c r="B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22"/>
      <c r="G89" s="22"/>
      <c r="H89" s="22"/>
      <c r="I89" s="22"/>
      <c r="J89" s="22"/>
      <c r="K89" s="22"/>
      <c r="L89" s="48" t="str">
        <f aca="false">IF(E11= "","",E11)</f>
        <v>MmBrna,OSM,Husova 3,Brno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29</v>
      </c>
      <c r="AJ89" s="22"/>
      <c r="AK89" s="22"/>
      <c r="AL89" s="22"/>
      <c r="AM89" s="56" t="str">
        <f aca="false">IF(E17="","",E17)</f>
        <v>R.Volková</v>
      </c>
      <c r="AN89" s="56"/>
      <c r="AO89" s="56"/>
      <c r="AP89" s="56"/>
      <c r="AQ89" s="22"/>
      <c r="AR89" s="23"/>
      <c r="AS89" s="57" t="s">
        <v>55</v>
      </c>
      <c r="AT89" s="57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22"/>
      <c r="G90" s="22"/>
      <c r="H90" s="22"/>
      <c r="I90" s="22"/>
      <c r="J90" s="22"/>
      <c r="K90" s="22"/>
      <c r="L90" s="48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32</v>
      </c>
      <c r="AJ90" s="22"/>
      <c r="AK90" s="22"/>
      <c r="AL90" s="22"/>
      <c r="AM90" s="56" t="str">
        <f aca="false">IF(E20="","",E20)</f>
        <v>Radka Volková</v>
      </c>
      <c r="AN90" s="56"/>
      <c r="AO90" s="56"/>
      <c r="AP90" s="56"/>
      <c r="AQ90" s="22"/>
      <c r="AR90" s="23"/>
      <c r="AS90" s="57"/>
      <c r="AT90" s="57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22"/>
    </row>
    <row r="91" s="27" customFormat="tru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57"/>
      <c r="AT91" s="57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22"/>
    </row>
    <row r="92" s="27" customFormat="true" ht="29.3" hidden="false" customHeight="true" outlineLevel="0" collapsed="false">
      <c r="A92" s="22"/>
      <c r="B92" s="23"/>
      <c r="C92" s="62" t="s">
        <v>56</v>
      </c>
      <c r="D92" s="62"/>
      <c r="E92" s="62"/>
      <c r="F92" s="62"/>
      <c r="G92" s="62"/>
      <c r="H92" s="63"/>
      <c r="I92" s="64" t="s">
        <v>57</v>
      </c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5" t="s">
        <v>58</v>
      </c>
      <c r="AH92" s="65"/>
      <c r="AI92" s="65"/>
      <c r="AJ92" s="65"/>
      <c r="AK92" s="65"/>
      <c r="AL92" s="65"/>
      <c r="AM92" s="65"/>
      <c r="AN92" s="66" t="s">
        <v>59</v>
      </c>
      <c r="AO92" s="66"/>
      <c r="AP92" s="66"/>
      <c r="AQ92" s="67" t="s">
        <v>60</v>
      </c>
      <c r="AR92" s="23"/>
      <c r="AS92" s="68" t="s">
        <v>61</v>
      </c>
      <c r="AT92" s="69" t="s">
        <v>62</v>
      </c>
      <c r="AU92" s="69" t="s">
        <v>63</v>
      </c>
      <c r="AV92" s="69" t="s">
        <v>64</v>
      </c>
      <c r="AW92" s="69" t="s">
        <v>65</v>
      </c>
      <c r="AX92" s="69" t="s">
        <v>66</v>
      </c>
      <c r="AY92" s="69" t="s">
        <v>67</v>
      </c>
      <c r="AZ92" s="69" t="s">
        <v>68</v>
      </c>
      <c r="BA92" s="69" t="s">
        <v>69</v>
      </c>
      <c r="BB92" s="69" t="s">
        <v>70</v>
      </c>
      <c r="BC92" s="69" t="s">
        <v>71</v>
      </c>
      <c r="BD92" s="70" t="s">
        <v>72</v>
      </c>
      <c r="BE92" s="22"/>
    </row>
    <row r="93" s="27" customFormat="tru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1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3"/>
      <c r="BE93" s="22"/>
    </row>
    <row r="94" s="74" customFormat="true" ht="32.4" hidden="false" customHeight="true" outlineLevel="0" collapsed="false">
      <c r="B94" s="75"/>
      <c r="C94" s="76" t="s">
        <v>73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8" t="n">
        <f aca="false">ROUND(AG95,2)</f>
        <v>0</v>
      </c>
      <c r="AH94" s="78"/>
      <c r="AI94" s="78"/>
      <c r="AJ94" s="78"/>
      <c r="AK94" s="78"/>
      <c r="AL94" s="78"/>
      <c r="AM94" s="78"/>
      <c r="AN94" s="79" t="n">
        <f aca="false">SUM(AG94,AT94)</f>
        <v>0</v>
      </c>
      <c r="AO94" s="79"/>
      <c r="AP94" s="79"/>
      <c r="AQ94" s="80"/>
      <c r="AR94" s="75"/>
      <c r="AS94" s="81" t="n">
        <f aca="false">ROUND(AS95,2)</f>
        <v>0</v>
      </c>
      <c r="AT94" s="82" t="n">
        <f aca="false">ROUND(SUM(AV94:AW94),2)</f>
        <v>0</v>
      </c>
      <c r="AU94" s="83" t="n">
        <f aca="false">ROUND(AU95,5)</f>
        <v>0</v>
      </c>
      <c r="AV94" s="82" t="n">
        <f aca="false">ROUND(AZ94*L29,2)</f>
        <v>0</v>
      </c>
      <c r="AW94" s="82" t="n">
        <f aca="false">ROUND(BA94*L30,2)</f>
        <v>0</v>
      </c>
      <c r="AX94" s="82" t="n">
        <f aca="false">ROUND(BB94*L29,2)</f>
        <v>0</v>
      </c>
      <c r="AY94" s="82" t="n">
        <f aca="false">ROUND(BC94*L30,2)</f>
        <v>0</v>
      </c>
      <c r="AZ94" s="82" t="n">
        <f aca="false">ROUND(AZ95,2)</f>
        <v>0</v>
      </c>
      <c r="BA94" s="82" t="n">
        <f aca="false">ROUND(BA95,2)</f>
        <v>0</v>
      </c>
      <c r="BB94" s="82" t="n">
        <f aca="false">ROUND(BB95,2)</f>
        <v>0</v>
      </c>
      <c r="BC94" s="82" t="n">
        <f aca="false">ROUND(BC95,2)</f>
        <v>0</v>
      </c>
      <c r="BD94" s="84" t="n">
        <f aca="false">ROUND(BD95,2)</f>
        <v>0</v>
      </c>
      <c r="BS94" s="85" t="s">
        <v>74</v>
      </c>
      <c r="BT94" s="85" t="s">
        <v>75</v>
      </c>
      <c r="BV94" s="85" t="s">
        <v>76</v>
      </c>
      <c r="BW94" s="85" t="s">
        <v>3</v>
      </c>
      <c r="BX94" s="85" t="s">
        <v>77</v>
      </c>
      <c r="CL94" s="85"/>
    </row>
    <row r="95" s="97" customFormat="true" ht="24.75" hidden="false" customHeight="true" outlineLevel="0" collapsed="false">
      <c r="A95" s="86" t="s">
        <v>78</v>
      </c>
      <c r="B95" s="87"/>
      <c r="C95" s="88"/>
      <c r="D95" s="89" t="s">
        <v>13</v>
      </c>
      <c r="E95" s="89"/>
      <c r="F95" s="89"/>
      <c r="G95" s="89"/>
      <c r="H95" s="89"/>
      <c r="I95" s="90"/>
      <c r="J95" s="89" t="s">
        <v>16</v>
      </c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91" t="n">
        <f aca="false">'Studanka1WC - Oprava soci...'!J28</f>
        <v>0</v>
      </c>
      <c r="AH95" s="91"/>
      <c r="AI95" s="91"/>
      <c r="AJ95" s="91"/>
      <c r="AK95" s="91"/>
      <c r="AL95" s="91"/>
      <c r="AM95" s="91"/>
      <c r="AN95" s="91" t="n">
        <f aca="false">SUM(AG95,AT95)</f>
        <v>0</v>
      </c>
      <c r="AO95" s="91"/>
      <c r="AP95" s="91"/>
      <c r="AQ95" s="92" t="s">
        <v>79</v>
      </c>
      <c r="AR95" s="87"/>
      <c r="AS95" s="93" t="n">
        <v>0</v>
      </c>
      <c r="AT95" s="94" t="n">
        <f aca="false">ROUND(SUM(AV95:AW95),2)</f>
        <v>0</v>
      </c>
      <c r="AU95" s="95" t="n">
        <f aca="false">'Studanka1WC - Oprava soci...'!P137</f>
        <v>0</v>
      </c>
      <c r="AV95" s="94" t="n">
        <f aca="false">'Studanka1WC - Oprava soci...'!J31</f>
        <v>0</v>
      </c>
      <c r="AW95" s="94" t="n">
        <f aca="false">'Studanka1WC - Oprava soci...'!J32</f>
        <v>0</v>
      </c>
      <c r="AX95" s="94" t="n">
        <f aca="false">'Studanka1WC - Oprava soci...'!J33</f>
        <v>0</v>
      </c>
      <c r="AY95" s="94" t="n">
        <f aca="false">'Studanka1WC - Oprava soci...'!J34</f>
        <v>0</v>
      </c>
      <c r="AZ95" s="94" t="n">
        <f aca="false">'Studanka1WC - Oprava soci...'!F31</f>
        <v>0</v>
      </c>
      <c r="BA95" s="94" t="n">
        <f aca="false">'Studanka1WC - Oprava soci...'!F32</f>
        <v>0</v>
      </c>
      <c r="BB95" s="94" t="n">
        <f aca="false">'Studanka1WC - Oprava soci...'!F33</f>
        <v>0</v>
      </c>
      <c r="BC95" s="94" t="n">
        <f aca="false">'Studanka1WC - Oprava soci...'!F34</f>
        <v>0</v>
      </c>
      <c r="BD95" s="96" t="n">
        <f aca="false">'Studanka1WC - Oprava soci...'!F35</f>
        <v>0</v>
      </c>
      <c r="BT95" s="98" t="s">
        <v>80</v>
      </c>
      <c r="BU95" s="98" t="s">
        <v>81</v>
      </c>
      <c r="BV95" s="98" t="s">
        <v>76</v>
      </c>
      <c r="BW95" s="98" t="s">
        <v>3</v>
      </c>
      <c r="BX95" s="98" t="s">
        <v>77</v>
      </c>
      <c r="CL95" s="98"/>
    </row>
    <row r="96" s="27" customFormat="true" ht="30" hidden="false" customHeight="true" outlineLevel="0" collapsed="false">
      <c r="A96" s="22"/>
      <c r="B96" s="23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3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</row>
    <row r="97" s="27" customFormat="true" ht="6.95" hidden="false" customHeight="true" outlineLevel="0" collapsed="false">
      <c r="A97" s="22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23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</row>
  </sheetData>
  <mergeCells count="42">
    <mergeCell ref="AR2:BE2"/>
    <mergeCell ref="K5:AO5"/>
    <mergeCell ref="BE5:BE34"/>
    <mergeCell ref="K6:AO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Studanka1WC - Oprava soci...'!C2" display="/"/>
  </hyperlink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2:BM529"/>
  <sheetViews>
    <sheetView showFormulas="false" showGridLines="false" showRowColHeaders="true" showZeros="true" rightToLeft="false" tabSelected="true" showOutlineSymbols="true" defaultGridColor="true" view="normal" topLeftCell="A488" colorId="64" zoomScale="100" zoomScaleNormal="100" zoomScalePageLayoutView="100" workbookViewId="0">
      <selection pane="topLeft" activeCell="X496" activeCellId="0" sqref="X496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4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1" min="10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3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82</v>
      </c>
    </row>
    <row r="4" customFormat="false" ht="24.95" hidden="false" customHeight="true" outlineLevel="0" collapsed="false">
      <c r="B4" s="6"/>
      <c r="D4" s="7" t="s">
        <v>83</v>
      </c>
      <c r="L4" s="6"/>
      <c r="M4" s="99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s="27" customFormat="true" ht="12" hidden="false" customHeight="true" outlineLevel="0" collapsed="false">
      <c r="A6" s="22"/>
      <c r="B6" s="23"/>
      <c r="C6" s="22"/>
      <c r="D6" s="15" t="s">
        <v>15</v>
      </c>
      <c r="E6" s="22"/>
      <c r="F6" s="22"/>
      <c r="G6" s="22"/>
      <c r="H6" s="22"/>
      <c r="I6" s="22"/>
      <c r="J6" s="22"/>
      <c r="K6" s="22"/>
      <c r="L6" s="39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</row>
    <row r="7" s="27" customFormat="true" ht="16.5" hidden="false" customHeight="true" outlineLevel="0" collapsed="false">
      <c r="A7" s="22"/>
      <c r="B7" s="23"/>
      <c r="C7" s="22"/>
      <c r="D7" s="22"/>
      <c r="E7" s="100" t="s">
        <v>16</v>
      </c>
      <c r="F7" s="100"/>
      <c r="G7" s="100"/>
      <c r="H7" s="100"/>
      <c r="I7" s="22"/>
      <c r="J7" s="22"/>
      <c r="K7" s="22"/>
      <c r="L7" s="39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</row>
    <row r="8" s="27" customFormat="true" ht="12.8" hidden="false" customHeight="false" outlineLevel="0" collapsed="false">
      <c r="A8" s="22"/>
      <c r="B8" s="23"/>
      <c r="C8" s="22"/>
      <c r="D8" s="22"/>
      <c r="E8" s="22"/>
      <c r="F8" s="22"/>
      <c r="G8" s="22"/>
      <c r="H8" s="22"/>
      <c r="I8" s="22"/>
      <c r="J8" s="22"/>
      <c r="K8" s="22"/>
      <c r="L8" s="39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2" hidden="false" customHeight="true" outlineLevel="0" collapsed="false">
      <c r="A9" s="22"/>
      <c r="B9" s="23"/>
      <c r="C9" s="22"/>
      <c r="D9" s="15" t="s">
        <v>17</v>
      </c>
      <c r="E9" s="22"/>
      <c r="F9" s="16"/>
      <c r="G9" s="22"/>
      <c r="H9" s="22"/>
      <c r="I9" s="15" t="s">
        <v>18</v>
      </c>
      <c r="J9" s="16"/>
      <c r="K9" s="22"/>
      <c r="L9" s="39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" hidden="false" customHeight="true" outlineLevel="0" collapsed="false">
      <c r="A10" s="22"/>
      <c r="B10" s="23"/>
      <c r="C10" s="22"/>
      <c r="D10" s="15" t="s">
        <v>19</v>
      </c>
      <c r="E10" s="22"/>
      <c r="F10" s="16" t="s">
        <v>20</v>
      </c>
      <c r="G10" s="22"/>
      <c r="H10" s="22"/>
      <c r="I10" s="15" t="s">
        <v>21</v>
      </c>
      <c r="J10" s="101" t="str">
        <f aca="false">'Rekapitulace stavby'!AN8</f>
        <v>9. 6. 2021</v>
      </c>
      <c r="K10" s="22"/>
      <c r="L10" s="39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0.8" hidden="false" customHeight="true" outlineLevel="0" collapsed="false">
      <c r="A11" s="22"/>
      <c r="B11" s="23"/>
      <c r="C11" s="22"/>
      <c r="D11" s="22"/>
      <c r="E11" s="22"/>
      <c r="F11" s="22"/>
      <c r="G11" s="22"/>
      <c r="H11" s="22"/>
      <c r="I11" s="22"/>
      <c r="J11" s="22"/>
      <c r="K11" s="22"/>
      <c r="L11" s="39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="27" customFormat="true" ht="12" hidden="false" customHeight="true" outlineLevel="0" collapsed="false">
      <c r="A12" s="22"/>
      <c r="B12" s="23"/>
      <c r="C12" s="22"/>
      <c r="D12" s="15" t="s">
        <v>23</v>
      </c>
      <c r="E12" s="22"/>
      <c r="F12" s="22"/>
      <c r="G12" s="22"/>
      <c r="H12" s="22"/>
      <c r="I12" s="15" t="s">
        <v>24</v>
      </c>
      <c r="J12" s="16"/>
      <c r="K12" s="22"/>
      <c r="L12" s="39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="27" customFormat="true" ht="18" hidden="false" customHeight="true" outlineLevel="0" collapsed="false">
      <c r="A13" s="22"/>
      <c r="B13" s="23"/>
      <c r="C13" s="22"/>
      <c r="D13" s="22"/>
      <c r="E13" s="16" t="s">
        <v>25</v>
      </c>
      <c r="F13" s="22"/>
      <c r="G13" s="22"/>
      <c r="H13" s="22"/>
      <c r="I13" s="15" t="s">
        <v>26</v>
      </c>
      <c r="J13" s="16"/>
      <c r="K13" s="22"/>
      <c r="L13" s="39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="27" customFormat="true" ht="6.95" hidden="false" customHeight="true" outlineLevel="0" collapsed="false">
      <c r="A14" s="22"/>
      <c r="B14" s="23"/>
      <c r="C14" s="22"/>
      <c r="D14" s="22"/>
      <c r="E14" s="22"/>
      <c r="F14" s="22"/>
      <c r="G14" s="22"/>
      <c r="H14" s="22"/>
      <c r="I14" s="22"/>
      <c r="J14" s="22"/>
      <c r="K14" s="22"/>
      <c r="L14" s="39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="27" customFormat="true" ht="12" hidden="false" customHeight="true" outlineLevel="0" collapsed="false">
      <c r="A15" s="22"/>
      <c r="B15" s="23"/>
      <c r="C15" s="22"/>
      <c r="D15" s="15" t="s">
        <v>27</v>
      </c>
      <c r="E15" s="22"/>
      <c r="F15" s="22"/>
      <c r="G15" s="22"/>
      <c r="H15" s="22"/>
      <c r="I15" s="15" t="s">
        <v>24</v>
      </c>
      <c r="J15" s="17" t="str">
        <f aca="false">'Rekapitulace stavby'!AN13</f>
        <v>Vyplň údaj</v>
      </c>
      <c r="K15" s="22"/>
      <c r="L15" s="39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="27" customFormat="true" ht="18" hidden="false" customHeight="true" outlineLevel="0" collapsed="false">
      <c r="A16" s="22"/>
      <c r="B16" s="23"/>
      <c r="C16" s="22"/>
      <c r="D16" s="22"/>
      <c r="E16" s="102" t="str">
        <f aca="false">'Rekapitulace stavby'!E14</f>
        <v>Vyplň údaj</v>
      </c>
      <c r="F16" s="102"/>
      <c r="G16" s="102"/>
      <c r="H16" s="102"/>
      <c r="I16" s="15" t="s">
        <v>26</v>
      </c>
      <c r="J16" s="17" t="str">
        <f aca="false">'Rekapitulace stavby'!AN14</f>
        <v>Vyplň údaj</v>
      </c>
      <c r="K16" s="22"/>
      <c r="L16" s="39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="27" customFormat="true" ht="6.95" hidden="false" customHeight="true" outlineLevel="0" collapsed="false">
      <c r="A17" s="22"/>
      <c r="B17" s="23"/>
      <c r="C17" s="22"/>
      <c r="D17" s="22"/>
      <c r="E17" s="22"/>
      <c r="F17" s="22"/>
      <c r="G17" s="22"/>
      <c r="H17" s="22"/>
      <c r="I17" s="22"/>
      <c r="J17" s="22"/>
      <c r="K17" s="22"/>
      <c r="L17" s="39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="27" customFormat="true" ht="12" hidden="false" customHeight="true" outlineLevel="0" collapsed="false">
      <c r="A18" s="22"/>
      <c r="B18" s="23"/>
      <c r="C18" s="22"/>
      <c r="D18" s="15" t="s">
        <v>29</v>
      </c>
      <c r="E18" s="22"/>
      <c r="F18" s="22"/>
      <c r="G18" s="22"/>
      <c r="H18" s="22"/>
      <c r="I18" s="15" t="s">
        <v>24</v>
      </c>
      <c r="J18" s="16"/>
      <c r="K18" s="22"/>
      <c r="L18" s="39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="27" customFormat="true" ht="18" hidden="false" customHeight="true" outlineLevel="0" collapsed="false">
      <c r="A19" s="22"/>
      <c r="B19" s="23"/>
      <c r="C19" s="22"/>
      <c r="D19" s="22"/>
      <c r="E19" s="16" t="s">
        <v>30</v>
      </c>
      <c r="F19" s="22"/>
      <c r="G19" s="22"/>
      <c r="H19" s="22"/>
      <c r="I19" s="15" t="s">
        <v>26</v>
      </c>
      <c r="J19" s="16"/>
      <c r="K19" s="22"/>
      <c r="L19" s="39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="27" customFormat="true" ht="6.95" hidden="false" customHeight="true" outlineLevel="0" collapsed="false">
      <c r="A20" s="22"/>
      <c r="B20" s="23"/>
      <c r="C20" s="22"/>
      <c r="D20" s="22"/>
      <c r="E20" s="22"/>
      <c r="F20" s="22"/>
      <c r="G20" s="22"/>
      <c r="H20" s="22"/>
      <c r="I20" s="22"/>
      <c r="J20" s="22"/>
      <c r="K20" s="22"/>
      <c r="L20" s="39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="27" customFormat="true" ht="12" hidden="false" customHeight="true" outlineLevel="0" collapsed="false">
      <c r="A21" s="22"/>
      <c r="B21" s="23"/>
      <c r="C21" s="22"/>
      <c r="D21" s="15" t="s">
        <v>32</v>
      </c>
      <c r="E21" s="22"/>
      <c r="F21" s="22"/>
      <c r="G21" s="22"/>
      <c r="H21" s="22"/>
      <c r="I21" s="15" t="s">
        <v>24</v>
      </c>
      <c r="J21" s="16"/>
      <c r="K21" s="22"/>
      <c r="L21" s="39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="27" customFormat="true" ht="18" hidden="false" customHeight="true" outlineLevel="0" collapsed="false">
      <c r="A22" s="22"/>
      <c r="B22" s="23"/>
      <c r="C22" s="22"/>
      <c r="D22" s="22"/>
      <c r="E22" s="16" t="s">
        <v>33</v>
      </c>
      <c r="F22" s="22"/>
      <c r="G22" s="22"/>
      <c r="H22" s="22"/>
      <c r="I22" s="15" t="s">
        <v>26</v>
      </c>
      <c r="J22" s="16"/>
      <c r="K22" s="22"/>
      <c r="L22" s="39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="27" customFormat="true" ht="6.95" hidden="false" customHeight="true" outlineLevel="0" collapsed="false">
      <c r="A23" s="22"/>
      <c r="B23" s="23"/>
      <c r="C23" s="22"/>
      <c r="D23" s="22"/>
      <c r="E23" s="22"/>
      <c r="F23" s="22"/>
      <c r="G23" s="22"/>
      <c r="H23" s="22"/>
      <c r="I23" s="22"/>
      <c r="J23" s="22"/>
      <c r="K23" s="22"/>
      <c r="L23" s="39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="27" customFormat="true" ht="12" hidden="false" customHeight="true" outlineLevel="0" collapsed="false">
      <c r="A24" s="22"/>
      <c r="B24" s="23"/>
      <c r="C24" s="22"/>
      <c r="D24" s="15" t="s">
        <v>34</v>
      </c>
      <c r="E24" s="22"/>
      <c r="F24" s="22"/>
      <c r="G24" s="22"/>
      <c r="H24" s="22"/>
      <c r="I24" s="22"/>
      <c r="J24" s="22"/>
      <c r="K24" s="22"/>
      <c r="L24" s="39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="106" customFormat="true" ht="16.5" hidden="false" customHeight="true" outlineLevel="0" collapsed="false">
      <c r="A25" s="103"/>
      <c r="B25" s="104"/>
      <c r="C25" s="103"/>
      <c r="D25" s="103"/>
      <c r="E25" s="20"/>
      <c r="F25" s="20"/>
      <c r="G25" s="20"/>
      <c r="H25" s="20"/>
      <c r="I25" s="103"/>
      <c r="J25" s="103"/>
      <c r="K25" s="103"/>
      <c r="L25" s="105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</row>
    <row r="26" s="27" customFormat="true" ht="6.95" hidden="false" customHeight="true" outlineLevel="0" collapsed="false">
      <c r="A26" s="22"/>
      <c r="B26" s="23"/>
      <c r="C26" s="22"/>
      <c r="D26" s="22"/>
      <c r="E26" s="22"/>
      <c r="F26" s="22"/>
      <c r="G26" s="22"/>
      <c r="H26" s="22"/>
      <c r="I26" s="22"/>
      <c r="J26" s="22"/>
      <c r="K26" s="22"/>
      <c r="L26" s="39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27" customFormat="true" ht="6.95" hidden="false" customHeight="true" outlineLevel="0" collapsed="false">
      <c r="A27" s="22"/>
      <c r="B27" s="23"/>
      <c r="C27" s="22"/>
      <c r="D27" s="72"/>
      <c r="E27" s="72"/>
      <c r="F27" s="72"/>
      <c r="G27" s="72"/>
      <c r="H27" s="72"/>
      <c r="I27" s="72"/>
      <c r="J27" s="72"/>
      <c r="K27" s="72"/>
      <c r="L27" s="39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s="27" customFormat="true" ht="25.45" hidden="false" customHeight="true" outlineLevel="0" collapsed="false">
      <c r="A28" s="22"/>
      <c r="B28" s="23"/>
      <c r="C28" s="22"/>
      <c r="D28" s="107" t="s">
        <v>35</v>
      </c>
      <c r="E28" s="22"/>
      <c r="F28" s="22"/>
      <c r="G28" s="22"/>
      <c r="H28" s="22"/>
      <c r="I28" s="22"/>
      <c r="J28" s="108" t="n">
        <f aca="false">ROUND(J137, 2)</f>
        <v>0</v>
      </c>
      <c r="K28" s="22"/>
      <c r="L28" s="39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27" customFormat="true" ht="6.95" hidden="false" customHeight="true" outlineLevel="0" collapsed="false">
      <c r="A29" s="22"/>
      <c r="B29" s="23"/>
      <c r="C29" s="22"/>
      <c r="D29" s="72"/>
      <c r="E29" s="72"/>
      <c r="F29" s="72"/>
      <c r="G29" s="72"/>
      <c r="H29" s="72"/>
      <c r="I29" s="72"/>
      <c r="J29" s="72"/>
      <c r="K29" s="72"/>
      <c r="L29" s="39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="27" customFormat="true" ht="14.4" hidden="false" customHeight="true" outlineLevel="0" collapsed="false">
      <c r="A30" s="22"/>
      <c r="B30" s="23"/>
      <c r="C30" s="22"/>
      <c r="D30" s="22"/>
      <c r="E30" s="22"/>
      <c r="F30" s="109" t="s">
        <v>37</v>
      </c>
      <c r="G30" s="22"/>
      <c r="H30" s="22"/>
      <c r="I30" s="109" t="s">
        <v>36</v>
      </c>
      <c r="J30" s="109" t="s">
        <v>38</v>
      </c>
      <c r="K30" s="22"/>
      <c r="L30" s="39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="27" customFormat="true" ht="14.4" hidden="false" customHeight="true" outlineLevel="0" collapsed="false">
      <c r="A31" s="22"/>
      <c r="B31" s="23"/>
      <c r="C31" s="22"/>
      <c r="D31" s="110" t="s">
        <v>39</v>
      </c>
      <c r="E31" s="15" t="s">
        <v>40</v>
      </c>
      <c r="F31" s="111" t="n">
        <f aca="false">ROUND((SUM(BE137:BE502)),  2)</f>
        <v>0</v>
      </c>
      <c r="G31" s="22"/>
      <c r="H31" s="22"/>
      <c r="I31" s="112" t="n">
        <v>0.21</v>
      </c>
      <c r="J31" s="111" t="n">
        <f aca="false">ROUND(((SUM(BE137:BE502))*I31),  2)</f>
        <v>0</v>
      </c>
      <c r="K31" s="22"/>
      <c r="L31" s="39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="27" customFormat="true" ht="14.4" hidden="false" customHeight="true" outlineLevel="0" collapsed="false">
      <c r="A32" s="22"/>
      <c r="B32" s="23"/>
      <c r="C32" s="22"/>
      <c r="D32" s="22"/>
      <c r="E32" s="15" t="s">
        <v>41</v>
      </c>
      <c r="F32" s="111" t="n">
        <f aca="false">ROUND((SUM(BF137:BF502)),  2)</f>
        <v>0</v>
      </c>
      <c r="G32" s="22"/>
      <c r="H32" s="22"/>
      <c r="I32" s="112" t="n">
        <v>0.15</v>
      </c>
      <c r="J32" s="111" t="n">
        <f aca="false">ROUND(((SUM(BF137:BF502))*I32),  2)</f>
        <v>0</v>
      </c>
      <c r="K32" s="22"/>
      <c r="L32" s="39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="27" customFormat="true" ht="14.4" hidden="true" customHeight="true" outlineLevel="0" collapsed="false">
      <c r="A33" s="22"/>
      <c r="B33" s="23"/>
      <c r="C33" s="22"/>
      <c r="D33" s="22"/>
      <c r="E33" s="15" t="s">
        <v>42</v>
      </c>
      <c r="F33" s="111" t="n">
        <f aca="false">ROUND((SUM(BG137:BG502)),  2)</f>
        <v>0</v>
      </c>
      <c r="G33" s="22"/>
      <c r="H33" s="22"/>
      <c r="I33" s="112" t="n">
        <v>0.21</v>
      </c>
      <c r="J33" s="111" t="n">
        <f aca="false">0</f>
        <v>0</v>
      </c>
      <c r="K33" s="22"/>
      <c r="L33" s="39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="27" customFormat="true" ht="14.4" hidden="true" customHeight="true" outlineLevel="0" collapsed="false">
      <c r="A34" s="22"/>
      <c r="B34" s="23"/>
      <c r="C34" s="22"/>
      <c r="D34" s="22"/>
      <c r="E34" s="15" t="s">
        <v>43</v>
      </c>
      <c r="F34" s="111" t="n">
        <f aca="false">ROUND((SUM(BH137:BH502)),  2)</f>
        <v>0</v>
      </c>
      <c r="G34" s="22"/>
      <c r="H34" s="22"/>
      <c r="I34" s="112" t="n">
        <v>0.15</v>
      </c>
      <c r="J34" s="111" t="n">
        <f aca="false">0</f>
        <v>0</v>
      </c>
      <c r="K34" s="22"/>
      <c r="L34" s="39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="27" customFormat="true" ht="14.4" hidden="true" customHeight="true" outlineLevel="0" collapsed="false">
      <c r="A35" s="22"/>
      <c r="B35" s="23"/>
      <c r="C35" s="22"/>
      <c r="D35" s="22"/>
      <c r="E35" s="15" t="s">
        <v>44</v>
      </c>
      <c r="F35" s="111" t="n">
        <f aca="false">ROUND((SUM(BI137:BI502)),  2)</f>
        <v>0</v>
      </c>
      <c r="G35" s="22"/>
      <c r="H35" s="22"/>
      <c r="I35" s="112" t="n">
        <v>0</v>
      </c>
      <c r="J35" s="111" t="n">
        <f aca="false">0</f>
        <v>0</v>
      </c>
      <c r="K35" s="22"/>
      <c r="L35" s="39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39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="27" customFormat="true" ht="25.45" hidden="false" customHeight="true" outlineLevel="0" collapsed="false">
      <c r="A37" s="22"/>
      <c r="B37" s="23"/>
      <c r="C37" s="113"/>
      <c r="D37" s="114" t="s">
        <v>45</v>
      </c>
      <c r="E37" s="63"/>
      <c r="F37" s="63"/>
      <c r="G37" s="115" t="s">
        <v>46</v>
      </c>
      <c r="H37" s="116" t="s">
        <v>47</v>
      </c>
      <c r="I37" s="63"/>
      <c r="J37" s="117" t="n">
        <f aca="false">SUM(J28:J35)</f>
        <v>0</v>
      </c>
      <c r="K37" s="118"/>
      <c r="L37" s="39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="27" customFormat="true" ht="14.4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22"/>
      <c r="J38" s="22"/>
      <c r="K38" s="22"/>
      <c r="L38" s="39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customFormat="false" ht="14.4" hidden="false" customHeight="true" outlineLevel="0" collapsed="false">
      <c r="B39" s="6"/>
      <c r="L39" s="6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7" customFormat="true" ht="14.4" hidden="false" customHeight="true" outlineLevel="0" collapsed="false">
      <c r="B50" s="39"/>
      <c r="D50" s="40" t="s">
        <v>48</v>
      </c>
      <c r="E50" s="41"/>
      <c r="F50" s="41"/>
      <c r="G50" s="40" t="s">
        <v>49</v>
      </c>
      <c r="H50" s="41"/>
      <c r="I50" s="41"/>
      <c r="J50" s="41"/>
      <c r="K50" s="41"/>
      <c r="L50" s="39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7" customFormat="true" ht="12.8" hidden="false" customHeight="false" outlineLevel="0" collapsed="false">
      <c r="A61" s="22"/>
      <c r="B61" s="23"/>
      <c r="C61" s="22"/>
      <c r="D61" s="42" t="s">
        <v>50</v>
      </c>
      <c r="E61" s="25"/>
      <c r="F61" s="119" t="s">
        <v>51</v>
      </c>
      <c r="G61" s="42" t="s">
        <v>50</v>
      </c>
      <c r="H61" s="25"/>
      <c r="I61" s="25"/>
      <c r="J61" s="120" t="s">
        <v>51</v>
      </c>
      <c r="K61" s="25"/>
      <c r="L61" s="39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7" customFormat="true" ht="12.8" hidden="false" customHeight="false" outlineLevel="0" collapsed="false">
      <c r="A65" s="22"/>
      <c r="B65" s="23"/>
      <c r="C65" s="22"/>
      <c r="D65" s="40" t="s">
        <v>52</v>
      </c>
      <c r="E65" s="43"/>
      <c r="F65" s="43"/>
      <c r="G65" s="40" t="s">
        <v>53</v>
      </c>
      <c r="H65" s="43"/>
      <c r="I65" s="43"/>
      <c r="J65" s="43"/>
      <c r="K65" s="43"/>
      <c r="L65" s="39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7" customFormat="true" ht="12.8" hidden="false" customHeight="false" outlineLevel="0" collapsed="false">
      <c r="A76" s="22"/>
      <c r="B76" s="23"/>
      <c r="C76" s="22"/>
      <c r="D76" s="42" t="s">
        <v>50</v>
      </c>
      <c r="E76" s="25"/>
      <c r="F76" s="119" t="s">
        <v>51</v>
      </c>
      <c r="G76" s="42" t="s">
        <v>50</v>
      </c>
      <c r="H76" s="25"/>
      <c r="I76" s="25"/>
      <c r="J76" s="120" t="s">
        <v>51</v>
      </c>
      <c r="K76" s="25"/>
      <c r="L76" s="39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s="27" customFormat="true" ht="14.4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="27" customFormat="true" ht="24.95" hidden="false" customHeight="true" outlineLevel="0" collapsed="false">
      <c r="A82" s="22"/>
      <c r="B82" s="23"/>
      <c r="C82" s="7" t="s">
        <v>84</v>
      </c>
      <c r="D82" s="22"/>
      <c r="E82" s="22"/>
      <c r="F82" s="22"/>
      <c r="G82" s="22"/>
      <c r="H82" s="22"/>
      <c r="I82" s="22"/>
      <c r="J82" s="22"/>
      <c r="K82" s="22"/>
      <c r="L82" s="39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39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="27" customFormat="true" ht="12" hidden="false" customHeight="true" outlineLevel="0" collapsed="false">
      <c r="A84" s="22"/>
      <c r="B84" s="23"/>
      <c r="C84" s="15" t="s">
        <v>15</v>
      </c>
      <c r="D84" s="22"/>
      <c r="E84" s="22"/>
      <c r="F84" s="22"/>
      <c r="G84" s="22"/>
      <c r="H84" s="22"/>
      <c r="I84" s="22"/>
      <c r="J84" s="22"/>
      <c r="K84" s="22"/>
      <c r="L84" s="39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="27" customFormat="true" ht="16.5" hidden="false" customHeight="true" outlineLevel="0" collapsed="false">
      <c r="A85" s="22"/>
      <c r="B85" s="23"/>
      <c r="C85" s="22"/>
      <c r="D85" s="22"/>
      <c r="E85" s="100" t="str">
        <f aca="false">E7</f>
        <v>Oprava sociálního zařízení v 1 a 2np</v>
      </c>
      <c r="F85" s="100"/>
      <c r="G85" s="100"/>
      <c r="H85" s="100"/>
      <c r="I85" s="22"/>
      <c r="J85" s="22"/>
      <c r="K85" s="22"/>
      <c r="L85" s="39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39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16" t="str">
        <f aca="false">F10</f>
        <v>Studánka 1,Brno</v>
      </c>
      <c r="G87" s="22"/>
      <c r="H87" s="22"/>
      <c r="I87" s="15" t="s">
        <v>21</v>
      </c>
      <c r="J87" s="101" t="str">
        <f aca="false">IF(J10="","",J10)</f>
        <v>9. 6. 2021</v>
      </c>
      <c r="K87" s="22"/>
      <c r="L87" s="39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39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="27" customFormat="true" ht="15.15" hidden="false" customHeight="true" outlineLevel="0" collapsed="false">
      <c r="A89" s="22"/>
      <c r="B89" s="23"/>
      <c r="C89" s="15" t="s">
        <v>23</v>
      </c>
      <c r="D89" s="22"/>
      <c r="E89" s="22"/>
      <c r="F89" s="16" t="str">
        <f aca="false">E13</f>
        <v>MmBrna,OSM,Husova 3,Brno</v>
      </c>
      <c r="G89" s="22"/>
      <c r="H89" s="22"/>
      <c r="I89" s="15" t="s">
        <v>29</v>
      </c>
      <c r="J89" s="121" t="str">
        <f aca="false">E19</f>
        <v>R.Volková</v>
      </c>
      <c r="K89" s="22"/>
      <c r="L89" s="39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="27" customFormat="true" ht="15.15" hidden="false" customHeight="true" outlineLevel="0" collapsed="false">
      <c r="A90" s="22"/>
      <c r="B90" s="23"/>
      <c r="C90" s="15" t="s">
        <v>27</v>
      </c>
      <c r="D90" s="22"/>
      <c r="E90" s="22"/>
      <c r="F90" s="16" t="str">
        <f aca="false">IF(E16="","",E16)</f>
        <v>Vyplň údaj</v>
      </c>
      <c r="G90" s="22"/>
      <c r="H90" s="22"/>
      <c r="I90" s="15" t="s">
        <v>32</v>
      </c>
      <c r="J90" s="121" t="str">
        <f aca="false">E22</f>
        <v>Radka Volková</v>
      </c>
      <c r="K90" s="22"/>
      <c r="L90" s="39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="27" customFormat="true" ht="10.3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39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s="27" customFormat="true" ht="29.3" hidden="false" customHeight="true" outlineLevel="0" collapsed="false">
      <c r="A92" s="22"/>
      <c r="B92" s="23"/>
      <c r="C92" s="122" t="s">
        <v>85</v>
      </c>
      <c r="D92" s="113"/>
      <c r="E92" s="113"/>
      <c r="F92" s="113"/>
      <c r="G92" s="113"/>
      <c r="H92" s="113"/>
      <c r="I92" s="113"/>
      <c r="J92" s="123" t="s">
        <v>86</v>
      </c>
      <c r="K92" s="113"/>
      <c r="L92" s="39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s="27" customFormat="true" ht="10.3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39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s="27" customFormat="true" ht="22.8" hidden="false" customHeight="true" outlineLevel="0" collapsed="false">
      <c r="A94" s="22"/>
      <c r="B94" s="23"/>
      <c r="C94" s="124" t="s">
        <v>87</v>
      </c>
      <c r="D94" s="22"/>
      <c r="E94" s="22"/>
      <c r="F94" s="22"/>
      <c r="G94" s="22"/>
      <c r="H94" s="22"/>
      <c r="I94" s="22"/>
      <c r="J94" s="108" t="n">
        <f aca="false">J137</f>
        <v>0</v>
      </c>
      <c r="K94" s="22"/>
      <c r="L94" s="39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U94" s="3" t="s">
        <v>88</v>
      </c>
    </row>
    <row r="95" s="125" customFormat="true" ht="24.95" hidden="false" customHeight="true" outlineLevel="0" collapsed="false">
      <c r="B95" s="126"/>
      <c r="D95" s="127" t="s">
        <v>89</v>
      </c>
      <c r="E95" s="128"/>
      <c r="F95" s="128"/>
      <c r="G95" s="128"/>
      <c r="H95" s="128"/>
      <c r="I95" s="128"/>
      <c r="J95" s="129" t="n">
        <f aca="false">J138</f>
        <v>0</v>
      </c>
      <c r="L95" s="126"/>
    </row>
    <row r="96" s="130" customFormat="true" ht="19.95" hidden="false" customHeight="true" outlineLevel="0" collapsed="false">
      <c r="B96" s="131"/>
      <c r="D96" s="132" t="s">
        <v>90</v>
      </c>
      <c r="E96" s="133"/>
      <c r="F96" s="133"/>
      <c r="G96" s="133"/>
      <c r="H96" s="133"/>
      <c r="I96" s="133"/>
      <c r="J96" s="134" t="n">
        <f aca="false">J139</f>
        <v>0</v>
      </c>
      <c r="L96" s="131"/>
    </row>
    <row r="97" s="130" customFormat="true" ht="19.95" hidden="false" customHeight="true" outlineLevel="0" collapsed="false">
      <c r="B97" s="131"/>
      <c r="D97" s="132" t="s">
        <v>91</v>
      </c>
      <c r="E97" s="133"/>
      <c r="F97" s="133"/>
      <c r="G97" s="133"/>
      <c r="H97" s="133"/>
      <c r="I97" s="133"/>
      <c r="J97" s="134" t="n">
        <f aca="false">J172</f>
        <v>0</v>
      </c>
      <c r="L97" s="131"/>
    </row>
    <row r="98" s="130" customFormat="true" ht="19.95" hidden="false" customHeight="true" outlineLevel="0" collapsed="false">
      <c r="B98" s="131"/>
      <c r="D98" s="132" t="s">
        <v>92</v>
      </c>
      <c r="E98" s="133"/>
      <c r="F98" s="133"/>
      <c r="G98" s="133"/>
      <c r="H98" s="133"/>
      <c r="I98" s="133"/>
      <c r="J98" s="134" t="n">
        <f aca="false">J261</f>
        <v>0</v>
      </c>
      <c r="L98" s="131"/>
    </row>
    <row r="99" s="130" customFormat="true" ht="19.95" hidden="false" customHeight="true" outlineLevel="0" collapsed="false">
      <c r="B99" s="131"/>
      <c r="D99" s="132" t="s">
        <v>93</v>
      </c>
      <c r="E99" s="133"/>
      <c r="F99" s="133"/>
      <c r="G99" s="133"/>
      <c r="H99" s="133"/>
      <c r="I99" s="133"/>
      <c r="J99" s="134" t="n">
        <f aca="false">J267</f>
        <v>0</v>
      </c>
      <c r="L99" s="131"/>
    </row>
    <row r="100" s="125" customFormat="true" ht="24.95" hidden="false" customHeight="true" outlineLevel="0" collapsed="false">
      <c r="B100" s="126"/>
      <c r="D100" s="127" t="s">
        <v>94</v>
      </c>
      <c r="E100" s="128"/>
      <c r="F100" s="128"/>
      <c r="G100" s="128"/>
      <c r="H100" s="128"/>
      <c r="I100" s="128"/>
      <c r="J100" s="129" t="n">
        <f aca="false">J269</f>
        <v>0</v>
      </c>
      <c r="L100" s="126"/>
    </row>
    <row r="101" s="130" customFormat="true" ht="19.95" hidden="false" customHeight="true" outlineLevel="0" collapsed="false">
      <c r="B101" s="131"/>
      <c r="D101" s="132" t="s">
        <v>95</v>
      </c>
      <c r="E101" s="133"/>
      <c r="F101" s="133"/>
      <c r="G101" s="133"/>
      <c r="H101" s="133"/>
      <c r="I101" s="133"/>
      <c r="J101" s="134" t="n">
        <f aca="false">J270</f>
        <v>0</v>
      </c>
      <c r="L101" s="131"/>
    </row>
    <row r="102" s="130" customFormat="true" ht="19.95" hidden="false" customHeight="true" outlineLevel="0" collapsed="false">
      <c r="B102" s="131"/>
      <c r="D102" s="132" t="s">
        <v>96</v>
      </c>
      <c r="E102" s="133"/>
      <c r="F102" s="133"/>
      <c r="G102" s="133"/>
      <c r="H102" s="133"/>
      <c r="I102" s="133"/>
      <c r="J102" s="134" t="n">
        <f aca="false">J288</f>
        <v>0</v>
      </c>
      <c r="L102" s="131"/>
    </row>
    <row r="103" s="130" customFormat="true" ht="19.95" hidden="false" customHeight="true" outlineLevel="0" collapsed="false">
      <c r="B103" s="131"/>
      <c r="D103" s="132" t="s">
        <v>97</v>
      </c>
      <c r="E103" s="133"/>
      <c r="F103" s="133"/>
      <c r="G103" s="133"/>
      <c r="H103" s="133"/>
      <c r="I103" s="133"/>
      <c r="J103" s="134" t="n">
        <f aca="false">J307</f>
        <v>0</v>
      </c>
      <c r="L103" s="131"/>
    </row>
    <row r="104" s="130" customFormat="true" ht="19.95" hidden="false" customHeight="true" outlineLevel="0" collapsed="false">
      <c r="B104" s="131"/>
      <c r="D104" s="132" t="s">
        <v>98</v>
      </c>
      <c r="E104" s="133"/>
      <c r="F104" s="133"/>
      <c r="G104" s="133"/>
      <c r="H104" s="133"/>
      <c r="I104" s="133"/>
      <c r="J104" s="134" t="n">
        <f aca="false">J340</f>
        <v>0</v>
      </c>
      <c r="L104" s="131"/>
    </row>
    <row r="105" s="130" customFormat="true" ht="19.95" hidden="false" customHeight="true" outlineLevel="0" collapsed="false">
      <c r="B105" s="131"/>
      <c r="D105" s="132" t="s">
        <v>99</v>
      </c>
      <c r="E105" s="133"/>
      <c r="F105" s="133"/>
      <c r="G105" s="133"/>
      <c r="H105" s="133"/>
      <c r="I105" s="133"/>
      <c r="J105" s="134" t="n">
        <f aca="false">J344</f>
        <v>0</v>
      </c>
      <c r="L105" s="131"/>
    </row>
    <row r="106" s="130" customFormat="true" ht="19.95" hidden="false" customHeight="true" outlineLevel="0" collapsed="false">
      <c r="B106" s="131"/>
      <c r="D106" s="132" t="s">
        <v>100</v>
      </c>
      <c r="E106" s="133"/>
      <c r="F106" s="133"/>
      <c r="G106" s="133"/>
      <c r="H106" s="133"/>
      <c r="I106" s="133"/>
      <c r="J106" s="134" t="n">
        <f aca="false">J347</f>
        <v>0</v>
      </c>
      <c r="L106" s="131"/>
    </row>
    <row r="107" s="130" customFormat="true" ht="19.95" hidden="false" customHeight="true" outlineLevel="0" collapsed="false">
      <c r="B107" s="131"/>
      <c r="D107" s="132" t="s">
        <v>101</v>
      </c>
      <c r="E107" s="133"/>
      <c r="F107" s="133"/>
      <c r="G107" s="133"/>
      <c r="H107" s="133"/>
      <c r="I107" s="133"/>
      <c r="J107" s="134" t="n">
        <f aca="false">J352</f>
        <v>0</v>
      </c>
      <c r="L107" s="131"/>
    </row>
    <row r="108" s="130" customFormat="true" ht="19.95" hidden="false" customHeight="true" outlineLevel="0" collapsed="false">
      <c r="B108" s="131"/>
      <c r="D108" s="132" t="s">
        <v>102</v>
      </c>
      <c r="E108" s="133"/>
      <c r="F108" s="133"/>
      <c r="G108" s="133"/>
      <c r="H108" s="133"/>
      <c r="I108" s="133"/>
      <c r="J108" s="134" t="n">
        <f aca="false">J359</f>
        <v>0</v>
      </c>
      <c r="L108" s="131"/>
    </row>
    <row r="109" s="130" customFormat="true" ht="19.95" hidden="false" customHeight="true" outlineLevel="0" collapsed="false">
      <c r="B109" s="131"/>
      <c r="D109" s="132" t="s">
        <v>103</v>
      </c>
      <c r="E109" s="133"/>
      <c r="F109" s="133"/>
      <c r="G109" s="133"/>
      <c r="H109" s="133"/>
      <c r="I109" s="133"/>
      <c r="J109" s="134" t="n">
        <f aca="false">J390</f>
        <v>0</v>
      </c>
      <c r="L109" s="131"/>
    </row>
    <row r="110" s="130" customFormat="true" ht="19.95" hidden="false" customHeight="true" outlineLevel="0" collapsed="false">
      <c r="B110" s="131"/>
      <c r="D110" s="132" t="s">
        <v>104</v>
      </c>
      <c r="E110" s="133"/>
      <c r="F110" s="133"/>
      <c r="G110" s="133"/>
      <c r="H110" s="133"/>
      <c r="I110" s="133"/>
      <c r="J110" s="134" t="n">
        <f aca="false">J396</f>
        <v>0</v>
      </c>
      <c r="L110" s="131"/>
    </row>
    <row r="111" s="130" customFormat="true" ht="19.95" hidden="false" customHeight="true" outlineLevel="0" collapsed="false">
      <c r="B111" s="131"/>
      <c r="D111" s="132" t="s">
        <v>105</v>
      </c>
      <c r="E111" s="133"/>
      <c r="F111" s="133"/>
      <c r="G111" s="133"/>
      <c r="H111" s="133"/>
      <c r="I111" s="133"/>
      <c r="J111" s="134" t="n">
        <f aca="false">J413</f>
        <v>0</v>
      </c>
      <c r="L111" s="131"/>
    </row>
    <row r="112" s="130" customFormat="true" ht="19.95" hidden="false" customHeight="true" outlineLevel="0" collapsed="false">
      <c r="B112" s="131"/>
      <c r="D112" s="132" t="s">
        <v>106</v>
      </c>
      <c r="E112" s="133"/>
      <c r="F112" s="133"/>
      <c r="G112" s="133"/>
      <c r="H112" s="133"/>
      <c r="I112" s="133"/>
      <c r="J112" s="134" t="n">
        <f aca="false">J445</f>
        <v>0</v>
      </c>
      <c r="L112" s="131"/>
    </row>
    <row r="113" s="130" customFormat="true" ht="19.95" hidden="false" customHeight="true" outlineLevel="0" collapsed="false">
      <c r="B113" s="131"/>
      <c r="D113" s="132" t="s">
        <v>107</v>
      </c>
      <c r="E113" s="133"/>
      <c r="F113" s="133"/>
      <c r="G113" s="133"/>
      <c r="H113" s="133"/>
      <c r="I113" s="133"/>
      <c r="J113" s="134" t="n">
        <f aca="false">J466</f>
        <v>0</v>
      </c>
      <c r="L113" s="131"/>
    </row>
    <row r="114" s="130" customFormat="true" ht="19.95" hidden="false" customHeight="true" outlineLevel="0" collapsed="false">
      <c r="B114" s="131"/>
      <c r="D114" s="132" t="s">
        <v>108</v>
      </c>
      <c r="E114" s="133"/>
      <c r="F114" s="133"/>
      <c r="G114" s="133"/>
      <c r="H114" s="133"/>
      <c r="I114" s="133"/>
      <c r="J114" s="134" t="n">
        <f aca="false">J474</f>
        <v>0</v>
      </c>
      <c r="L114" s="131"/>
    </row>
    <row r="115" s="125" customFormat="true" ht="24.95" hidden="false" customHeight="true" outlineLevel="0" collapsed="false">
      <c r="B115" s="126"/>
      <c r="D115" s="127" t="s">
        <v>109</v>
      </c>
      <c r="E115" s="128"/>
      <c r="F115" s="128"/>
      <c r="G115" s="128"/>
      <c r="H115" s="128"/>
      <c r="I115" s="128"/>
      <c r="J115" s="129" t="n">
        <f aca="false">J489</f>
        <v>0</v>
      </c>
      <c r="L115" s="126"/>
    </row>
    <row r="116" s="125" customFormat="true" ht="24.95" hidden="false" customHeight="true" outlineLevel="0" collapsed="false">
      <c r="B116" s="126"/>
      <c r="D116" s="127" t="s">
        <v>110</v>
      </c>
      <c r="E116" s="128"/>
      <c r="F116" s="128"/>
      <c r="G116" s="128"/>
      <c r="H116" s="128"/>
      <c r="I116" s="128"/>
      <c r="J116" s="129" t="n">
        <f aca="false">J496</f>
        <v>0</v>
      </c>
      <c r="L116" s="126"/>
    </row>
    <row r="117" s="130" customFormat="true" ht="19.95" hidden="false" customHeight="true" outlineLevel="0" collapsed="false">
      <c r="B117" s="131"/>
      <c r="D117" s="132" t="s">
        <v>111</v>
      </c>
      <c r="E117" s="133"/>
      <c r="F117" s="133"/>
      <c r="G117" s="133"/>
      <c r="H117" s="133"/>
      <c r="I117" s="133"/>
      <c r="J117" s="134" t="n">
        <f aca="false">J497</f>
        <v>0</v>
      </c>
      <c r="L117" s="131"/>
    </row>
    <row r="118" s="130" customFormat="true" ht="19.95" hidden="false" customHeight="true" outlineLevel="0" collapsed="false">
      <c r="B118" s="131"/>
      <c r="D118" s="132" t="s">
        <v>112</v>
      </c>
      <c r="E118" s="133"/>
      <c r="F118" s="133"/>
      <c r="G118" s="133"/>
      <c r="H118" s="133"/>
      <c r="I118" s="133"/>
      <c r="J118" s="134" t="n">
        <f aca="false">J499</f>
        <v>0</v>
      </c>
      <c r="L118" s="131"/>
    </row>
    <row r="119" s="130" customFormat="true" ht="19.95" hidden="false" customHeight="true" outlineLevel="0" collapsed="false">
      <c r="B119" s="131"/>
      <c r="D119" s="132" t="s">
        <v>113</v>
      </c>
      <c r="E119" s="133"/>
      <c r="F119" s="133"/>
      <c r="G119" s="133"/>
      <c r="H119" s="133"/>
      <c r="I119" s="133"/>
      <c r="J119" s="134" t="n">
        <f aca="false">J501</f>
        <v>0</v>
      </c>
      <c r="L119" s="131"/>
    </row>
    <row r="120" s="27" customFormat="true" ht="21.85" hidden="false" customHeight="true" outlineLevel="0" collapsed="false">
      <c r="A120" s="22"/>
      <c r="B120" s="23"/>
      <c r="C120" s="22"/>
      <c r="D120" s="22"/>
      <c r="E120" s="22"/>
      <c r="F120" s="22"/>
      <c r="G120" s="22"/>
      <c r="H120" s="22"/>
      <c r="I120" s="22"/>
      <c r="J120" s="22"/>
      <c r="K120" s="22"/>
      <c r="L120" s="39"/>
      <c r="S120" s="22"/>
      <c r="T120" s="22"/>
      <c r="U120" s="22"/>
      <c r="V120" s="22"/>
      <c r="W120" s="22"/>
      <c r="X120" s="22"/>
      <c r="Y120" s="22"/>
      <c r="Z120" s="22"/>
      <c r="AA120" s="22"/>
      <c r="AB120" s="22"/>
      <c r="AC120" s="22"/>
      <c r="AD120" s="22"/>
      <c r="AE120" s="22"/>
    </row>
    <row r="121" s="27" customFormat="true" ht="6.95" hidden="false" customHeight="true" outlineLevel="0" collapsed="false">
      <c r="A121" s="22"/>
      <c r="B121" s="44"/>
      <c r="C121" s="45"/>
      <c r="D121" s="45"/>
      <c r="E121" s="45"/>
      <c r="F121" s="45"/>
      <c r="G121" s="45"/>
      <c r="H121" s="45"/>
      <c r="I121" s="45"/>
      <c r="J121" s="45"/>
      <c r="K121" s="45"/>
      <c r="L121" s="39"/>
      <c r="S121" s="22"/>
      <c r="T121" s="22"/>
      <c r="U121" s="22"/>
      <c r="V121" s="22"/>
      <c r="W121" s="22"/>
      <c r="X121" s="22"/>
      <c r="Y121" s="22"/>
      <c r="Z121" s="22"/>
      <c r="AA121" s="22"/>
      <c r="AB121" s="22"/>
      <c r="AC121" s="22"/>
      <c r="AD121" s="22"/>
      <c r="AE121" s="22"/>
    </row>
    <row r="125" s="27" customFormat="true" ht="6.95" hidden="false" customHeight="true" outlineLevel="0" collapsed="false">
      <c r="A125" s="22"/>
      <c r="B125" s="46"/>
      <c r="C125" s="47"/>
      <c r="D125" s="47"/>
      <c r="E125" s="47"/>
      <c r="F125" s="47"/>
      <c r="G125" s="47"/>
      <c r="H125" s="47"/>
      <c r="I125" s="47"/>
      <c r="J125" s="47"/>
      <c r="K125" s="47"/>
      <c r="L125" s="39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</row>
    <row r="126" s="27" customFormat="true" ht="24.95" hidden="false" customHeight="true" outlineLevel="0" collapsed="false">
      <c r="A126" s="22"/>
      <c r="B126" s="23"/>
      <c r="C126" s="7" t="s">
        <v>114</v>
      </c>
      <c r="D126" s="22"/>
      <c r="E126" s="22"/>
      <c r="F126" s="22"/>
      <c r="G126" s="22"/>
      <c r="H126" s="22"/>
      <c r="I126" s="22"/>
      <c r="J126" s="22"/>
      <c r="K126" s="22"/>
      <c r="L126" s="39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</row>
    <row r="127" s="27" customFormat="true" ht="6.95" hidden="false" customHeight="true" outlineLevel="0" collapsed="false">
      <c r="A127" s="22"/>
      <c r="B127" s="23"/>
      <c r="C127" s="22"/>
      <c r="D127" s="22"/>
      <c r="E127" s="22"/>
      <c r="F127" s="22"/>
      <c r="G127" s="22"/>
      <c r="H127" s="22"/>
      <c r="I127" s="22"/>
      <c r="J127" s="22"/>
      <c r="K127" s="22"/>
      <c r="L127" s="39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</row>
    <row r="128" s="27" customFormat="true" ht="12" hidden="false" customHeight="true" outlineLevel="0" collapsed="false">
      <c r="A128" s="22"/>
      <c r="B128" s="23"/>
      <c r="C128" s="15" t="s">
        <v>15</v>
      </c>
      <c r="D128" s="22"/>
      <c r="E128" s="22"/>
      <c r="F128" s="22"/>
      <c r="G128" s="22"/>
      <c r="H128" s="22"/>
      <c r="I128" s="22"/>
      <c r="J128" s="22"/>
      <c r="K128" s="22"/>
      <c r="L128" s="39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</row>
    <row r="129" s="27" customFormat="true" ht="16.5" hidden="false" customHeight="true" outlineLevel="0" collapsed="false">
      <c r="A129" s="22"/>
      <c r="B129" s="23"/>
      <c r="C129" s="22"/>
      <c r="D129" s="22"/>
      <c r="E129" s="100" t="str">
        <f aca="false">E7</f>
        <v>Oprava sociálního zařízení v 1 a 2np</v>
      </c>
      <c r="F129" s="100"/>
      <c r="G129" s="100"/>
      <c r="H129" s="100"/>
      <c r="I129" s="22"/>
      <c r="J129" s="22"/>
      <c r="K129" s="22"/>
      <c r="L129" s="39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</row>
    <row r="130" s="27" customFormat="true" ht="6.95" hidden="false" customHeight="true" outlineLevel="0" collapsed="false">
      <c r="A130" s="22"/>
      <c r="B130" s="23"/>
      <c r="C130" s="22"/>
      <c r="D130" s="22"/>
      <c r="E130" s="22"/>
      <c r="F130" s="22"/>
      <c r="G130" s="22"/>
      <c r="H130" s="22"/>
      <c r="I130" s="22"/>
      <c r="J130" s="22"/>
      <c r="K130" s="22"/>
      <c r="L130" s="39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</row>
    <row r="131" s="27" customFormat="true" ht="12" hidden="false" customHeight="true" outlineLevel="0" collapsed="false">
      <c r="A131" s="22"/>
      <c r="B131" s="23"/>
      <c r="C131" s="15" t="s">
        <v>19</v>
      </c>
      <c r="D131" s="22"/>
      <c r="E131" s="22"/>
      <c r="F131" s="16" t="str">
        <f aca="false">F10</f>
        <v>Studánka 1,Brno</v>
      </c>
      <c r="G131" s="22"/>
      <c r="H131" s="22"/>
      <c r="I131" s="15" t="s">
        <v>21</v>
      </c>
      <c r="J131" s="101" t="str">
        <f aca="false">IF(J10="","",J10)</f>
        <v>9. 6. 2021</v>
      </c>
      <c r="K131" s="22"/>
      <c r="L131" s="39"/>
      <c r="S131" s="22"/>
      <c r="T131" s="22"/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</row>
    <row r="132" s="27" customFormat="true" ht="6.95" hidden="false" customHeight="true" outlineLevel="0" collapsed="false">
      <c r="A132" s="22"/>
      <c r="B132" s="23"/>
      <c r="C132" s="22"/>
      <c r="D132" s="22"/>
      <c r="E132" s="22"/>
      <c r="F132" s="22"/>
      <c r="G132" s="22"/>
      <c r="H132" s="22"/>
      <c r="I132" s="22"/>
      <c r="J132" s="22"/>
      <c r="K132" s="22"/>
      <c r="L132" s="39"/>
      <c r="S132" s="22"/>
      <c r="T132" s="22"/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</row>
    <row r="133" s="27" customFormat="true" ht="15.15" hidden="false" customHeight="true" outlineLevel="0" collapsed="false">
      <c r="A133" s="22"/>
      <c r="B133" s="23"/>
      <c r="C133" s="15" t="s">
        <v>23</v>
      </c>
      <c r="D133" s="22"/>
      <c r="E133" s="22"/>
      <c r="F133" s="16" t="str">
        <f aca="false">E13</f>
        <v>MmBrna,OSM,Husova 3,Brno</v>
      </c>
      <c r="G133" s="22"/>
      <c r="H133" s="22"/>
      <c r="I133" s="15" t="s">
        <v>29</v>
      </c>
      <c r="J133" s="121" t="str">
        <f aca="false">E19</f>
        <v>R.Volková</v>
      </c>
      <c r="K133" s="22"/>
      <c r="L133" s="39"/>
      <c r="S133" s="22"/>
      <c r="T133" s="22"/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</row>
    <row r="134" s="27" customFormat="true" ht="15.15" hidden="false" customHeight="true" outlineLevel="0" collapsed="false">
      <c r="A134" s="22"/>
      <c r="B134" s="23"/>
      <c r="C134" s="15" t="s">
        <v>27</v>
      </c>
      <c r="D134" s="22"/>
      <c r="E134" s="22"/>
      <c r="F134" s="16" t="str">
        <f aca="false">IF(E16="","",E16)</f>
        <v>Vyplň údaj</v>
      </c>
      <c r="G134" s="22"/>
      <c r="H134" s="22"/>
      <c r="I134" s="15" t="s">
        <v>32</v>
      </c>
      <c r="J134" s="121" t="str">
        <f aca="false">E22</f>
        <v>Radka Volková</v>
      </c>
      <c r="K134" s="22"/>
      <c r="L134" s="39"/>
      <c r="S134" s="22"/>
      <c r="T134" s="22"/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</row>
    <row r="135" s="27" customFormat="true" ht="10.3" hidden="false" customHeight="true" outlineLevel="0" collapsed="false">
      <c r="A135" s="22"/>
      <c r="B135" s="23"/>
      <c r="C135" s="22"/>
      <c r="D135" s="22"/>
      <c r="E135" s="22"/>
      <c r="F135" s="22"/>
      <c r="G135" s="22"/>
      <c r="H135" s="22"/>
      <c r="I135" s="22"/>
      <c r="J135" s="22"/>
      <c r="K135" s="22"/>
      <c r="L135" s="39"/>
      <c r="S135" s="22"/>
      <c r="T135" s="22"/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</row>
    <row r="136" s="141" customFormat="true" ht="29.3" hidden="false" customHeight="true" outlineLevel="0" collapsed="false">
      <c r="A136" s="135"/>
      <c r="B136" s="136"/>
      <c r="C136" s="137" t="s">
        <v>115</v>
      </c>
      <c r="D136" s="138" t="s">
        <v>60</v>
      </c>
      <c r="E136" s="138" t="s">
        <v>56</v>
      </c>
      <c r="F136" s="138" t="s">
        <v>57</v>
      </c>
      <c r="G136" s="138" t="s">
        <v>116</v>
      </c>
      <c r="H136" s="138" t="s">
        <v>117</v>
      </c>
      <c r="I136" s="138" t="s">
        <v>118</v>
      </c>
      <c r="J136" s="138" t="s">
        <v>86</v>
      </c>
      <c r="K136" s="139" t="s">
        <v>119</v>
      </c>
      <c r="L136" s="140"/>
      <c r="M136" s="68"/>
      <c r="N136" s="69" t="s">
        <v>39</v>
      </c>
      <c r="O136" s="69" t="s">
        <v>120</v>
      </c>
      <c r="P136" s="69" t="s">
        <v>121</v>
      </c>
      <c r="Q136" s="69" t="s">
        <v>122</v>
      </c>
      <c r="R136" s="69" t="s">
        <v>123</v>
      </c>
      <c r="S136" s="69" t="s">
        <v>124</v>
      </c>
      <c r="T136" s="70" t="s">
        <v>125</v>
      </c>
      <c r="U136" s="135"/>
      <c r="V136" s="135"/>
      <c r="W136" s="135"/>
      <c r="X136" s="135"/>
      <c r="Y136" s="135"/>
      <c r="Z136" s="135"/>
      <c r="AA136" s="135"/>
      <c r="AB136" s="135"/>
      <c r="AC136" s="135"/>
      <c r="AD136" s="135"/>
      <c r="AE136" s="135"/>
    </row>
    <row r="137" s="27" customFormat="true" ht="22.8" hidden="false" customHeight="true" outlineLevel="0" collapsed="false">
      <c r="A137" s="22"/>
      <c r="B137" s="23"/>
      <c r="C137" s="76" t="s">
        <v>126</v>
      </c>
      <c r="D137" s="22"/>
      <c r="E137" s="22"/>
      <c r="F137" s="22"/>
      <c r="G137" s="22"/>
      <c r="H137" s="22"/>
      <c r="I137" s="22"/>
      <c r="J137" s="142" t="n">
        <f aca="false">BK137</f>
        <v>0</v>
      </c>
      <c r="K137" s="22"/>
      <c r="L137" s="23"/>
      <c r="M137" s="71"/>
      <c r="N137" s="58"/>
      <c r="O137" s="72"/>
      <c r="P137" s="143" t="n">
        <f aca="false">P138+P269+P489+P496</f>
        <v>0</v>
      </c>
      <c r="Q137" s="72"/>
      <c r="R137" s="143" t="n">
        <f aca="false">R138+R269+R489+R496</f>
        <v>9.02757316</v>
      </c>
      <c r="S137" s="72"/>
      <c r="T137" s="144" t="n">
        <f aca="false">T138+T269+T489+T496</f>
        <v>9.332628</v>
      </c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  <c r="AT137" s="3" t="s">
        <v>74</v>
      </c>
      <c r="AU137" s="3" t="s">
        <v>88</v>
      </c>
      <c r="BK137" s="145" t="n">
        <f aca="false">BK138+BK269+BK489+BK496</f>
        <v>0</v>
      </c>
    </row>
    <row r="138" s="146" customFormat="true" ht="25.9" hidden="false" customHeight="true" outlineLevel="0" collapsed="false">
      <c r="B138" s="147"/>
      <c r="D138" s="148" t="s">
        <v>74</v>
      </c>
      <c r="E138" s="149" t="s">
        <v>127</v>
      </c>
      <c r="F138" s="149" t="s">
        <v>128</v>
      </c>
      <c r="I138" s="150"/>
      <c r="J138" s="151" t="n">
        <f aca="false">BK138</f>
        <v>0</v>
      </c>
      <c r="L138" s="147"/>
      <c r="M138" s="152"/>
      <c r="N138" s="153"/>
      <c r="O138" s="153"/>
      <c r="P138" s="154" t="n">
        <f aca="false">P139+P172+P261+P267</f>
        <v>0</v>
      </c>
      <c r="Q138" s="153"/>
      <c r="R138" s="154" t="n">
        <f aca="false">R139+R172+R261+R267</f>
        <v>6.70211396</v>
      </c>
      <c r="S138" s="153"/>
      <c r="T138" s="155" t="n">
        <f aca="false">T139+T172+T261+T267</f>
        <v>8.540218</v>
      </c>
      <c r="AR138" s="148" t="s">
        <v>80</v>
      </c>
      <c r="AT138" s="156" t="s">
        <v>74</v>
      </c>
      <c r="AU138" s="156" t="s">
        <v>75</v>
      </c>
      <c r="AY138" s="148" t="s">
        <v>129</v>
      </c>
      <c r="BK138" s="157" t="n">
        <f aca="false">BK139+BK172+BK261+BK267</f>
        <v>0</v>
      </c>
    </row>
    <row r="139" s="146" customFormat="true" ht="22.8" hidden="false" customHeight="true" outlineLevel="0" collapsed="false">
      <c r="B139" s="147"/>
      <c r="D139" s="148" t="s">
        <v>74</v>
      </c>
      <c r="E139" s="158" t="s">
        <v>130</v>
      </c>
      <c r="F139" s="158" t="s">
        <v>131</v>
      </c>
      <c r="I139" s="150"/>
      <c r="J139" s="159" t="n">
        <f aca="false">BK139</f>
        <v>0</v>
      </c>
      <c r="L139" s="147"/>
      <c r="M139" s="152"/>
      <c r="N139" s="153"/>
      <c r="O139" s="153"/>
      <c r="P139" s="154" t="n">
        <f aca="false">SUM(P140:P171)</f>
        <v>0</v>
      </c>
      <c r="Q139" s="153"/>
      <c r="R139" s="154" t="n">
        <f aca="false">SUM(R140:R171)</f>
        <v>6.69869696</v>
      </c>
      <c r="S139" s="153"/>
      <c r="T139" s="155" t="n">
        <f aca="false">SUM(T140:T171)</f>
        <v>0</v>
      </c>
      <c r="AR139" s="148" t="s">
        <v>80</v>
      </c>
      <c r="AT139" s="156" t="s">
        <v>74</v>
      </c>
      <c r="AU139" s="156" t="s">
        <v>80</v>
      </c>
      <c r="AY139" s="148" t="s">
        <v>129</v>
      </c>
      <c r="BK139" s="157" t="n">
        <f aca="false">SUM(BK140:BK171)</f>
        <v>0</v>
      </c>
    </row>
    <row r="140" s="27" customFormat="true" ht="19.4" hidden="false" customHeight="false" outlineLevel="0" collapsed="false">
      <c r="A140" s="22"/>
      <c r="B140" s="160"/>
      <c r="C140" s="161" t="s">
        <v>80</v>
      </c>
      <c r="D140" s="161" t="s">
        <v>132</v>
      </c>
      <c r="E140" s="162" t="s">
        <v>133</v>
      </c>
      <c r="F140" s="163" t="s">
        <v>134</v>
      </c>
      <c r="G140" s="164" t="s">
        <v>135</v>
      </c>
      <c r="H140" s="165" t="n">
        <v>19.45</v>
      </c>
      <c r="I140" s="166"/>
      <c r="J140" s="167" t="n">
        <f aca="false">ROUND(I140*H140,2)</f>
        <v>0</v>
      </c>
      <c r="K140" s="168" t="s">
        <v>136</v>
      </c>
      <c r="L140" s="23"/>
      <c r="M140" s="169"/>
      <c r="N140" s="170" t="s">
        <v>40</v>
      </c>
      <c r="O140" s="60"/>
      <c r="P140" s="171" t="n">
        <f aca="false">O140*H140</f>
        <v>0</v>
      </c>
      <c r="Q140" s="171" t="n">
        <v>0.0057</v>
      </c>
      <c r="R140" s="171" t="n">
        <f aca="false">Q140*H140</f>
        <v>0.110865</v>
      </c>
      <c r="S140" s="171" t="n">
        <v>0</v>
      </c>
      <c r="T140" s="172" t="n">
        <f aca="false">S140*H140</f>
        <v>0</v>
      </c>
      <c r="U140" s="22"/>
      <c r="V140" s="22"/>
      <c r="W140" s="22"/>
      <c r="X140" s="22"/>
      <c r="Y140" s="22"/>
      <c r="Z140" s="22"/>
      <c r="AA140" s="22"/>
      <c r="AB140" s="22"/>
      <c r="AC140" s="22"/>
      <c r="AD140" s="22"/>
      <c r="AE140" s="22"/>
      <c r="AR140" s="173" t="s">
        <v>137</v>
      </c>
      <c r="AT140" s="173" t="s">
        <v>132</v>
      </c>
      <c r="AU140" s="173" t="s">
        <v>82</v>
      </c>
      <c r="AY140" s="3" t="s">
        <v>129</v>
      </c>
      <c r="BE140" s="174" t="n">
        <f aca="false">IF(N140="základní",J140,0)</f>
        <v>0</v>
      </c>
      <c r="BF140" s="174" t="n">
        <f aca="false">IF(N140="snížená",J140,0)</f>
        <v>0</v>
      </c>
      <c r="BG140" s="174" t="n">
        <f aca="false">IF(N140="zákl. přenesená",J140,0)</f>
        <v>0</v>
      </c>
      <c r="BH140" s="174" t="n">
        <f aca="false">IF(N140="sníž. přenesená",J140,0)</f>
        <v>0</v>
      </c>
      <c r="BI140" s="174" t="n">
        <f aca="false">IF(N140="nulová",J140,0)</f>
        <v>0</v>
      </c>
      <c r="BJ140" s="3" t="s">
        <v>80</v>
      </c>
      <c r="BK140" s="174" t="n">
        <f aca="false">ROUND(I140*H140,2)</f>
        <v>0</v>
      </c>
      <c r="BL140" s="3" t="s">
        <v>137</v>
      </c>
      <c r="BM140" s="173" t="s">
        <v>138</v>
      </c>
    </row>
    <row r="141" s="27" customFormat="true" ht="21.75" hidden="false" customHeight="true" outlineLevel="0" collapsed="false">
      <c r="A141" s="22"/>
      <c r="B141" s="160"/>
      <c r="C141" s="161" t="s">
        <v>82</v>
      </c>
      <c r="D141" s="161" t="s">
        <v>132</v>
      </c>
      <c r="E141" s="162" t="s">
        <v>139</v>
      </c>
      <c r="F141" s="163" t="s">
        <v>140</v>
      </c>
      <c r="G141" s="164" t="s">
        <v>135</v>
      </c>
      <c r="H141" s="165" t="n">
        <v>17.7</v>
      </c>
      <c r="I141" s="166"/>
      <c r="J141" s="167" t="n">
        <f aca="false">ROUND(I141*H141,2)</f>
        <v>0</v>
      </c>
      <c r="K141" s="168" t="s">
        <v>136</v>
      </c>
      <c r="L141" s="23"/>
      <c r="M141" s="169"/>
      <c r="N141" s="170" t="s">
        <v>40</v>
      </c>
      <c r="O141" s="60"/>
      <c r="P141" s="171" t="n">
        <f aca="false">O141*H141</f>
        <v>0</v>
      </c>
      <c r="Q141" s="171" t="n">
        <v>0.04</v>
      </c>
      <c r="R141" s="171" t="n">
        <f aca="false">Q141*H141</f>
        <v>0.708</v>
      </c>
      <c r="S141" s="171" t="n">
        <v>0</v>
      </c>
      <c r="T141" s="172" t="n">
        <f aca="false">S141*H141</f>
        <v>0</v>
      </c>
      <c r="U141" s="22"/>
      <c r="V141" s="22"/>
      <c r="W141" s="22"/>
      <c r="X141" s="22"/>
      <c r="Y141" s="22"/>
      <c r="Z141" s="22"/>
      <c r="AA141" s="22"/>
      <c r="AB141" s="22"/>
      <c r="AC141" s="22"/>
      <c r="AD141" s="22"/>
      <c r="AE141" s="22"/>
      <c r="AR141" s="173" t="s">
        <v>137</v>
      </c>
      <c r="AT141" s="173" t="s">
        <v>132</v>
      </c>
      <c r="AU141" s="173" t="s">
        <v>82</v>
      </c>
      <c r="AY141" s="3" t="s">
        <v>129</v>
      </c>
      <c r="BE141" s="174" t="n">
        <f aca="false">IF(N141="základní",J141,0)</f>
        <v>0</v>
      </c>
      <c r="BF141" s="174" t="n">
        <f aca="false">IF(N141="snížená",J141,0)</f>
        <v>0</v>
      </c>
      <c r="BG141" s="174" t="n">
        <f aca="false">IF(N141="zákl. přenesená",J141,0)</f>
        <v>0</v>
      </c>
      <c r="BH141" s="174" t="n">
        <f aca="false">IF(N141="sníž. přenesená",J141,0)</f>
        <v>0</v>
      </c>
      <c r="BI141" s="174" t="n">
        <f aca="false">IF(N141="nulová",J141,0)</f>
        <v>0</v>
      </c>
      <c r="BJ141" s="3" t="s">
        <v>80</v>
      </c>
      <c r="BK141" s="174" t="n">
        <f aca="false">ROUND(I141*H141,2)</f>
        <v>0</v>
      </c>
      <c r="BL141" s="3" t="s">
        <v>137</v>
      </c>
      <c r="BM141" s="173" t="s">
        <v>141</v>
      </c>
    </row>
    <row r="142" s="175" customFormat="true" ht="12.8" hidden="false" customHeight="false" outlineLevel="0" collapsed="false">
      <c r="B142" s="176"/>
      <c r="D142" s="110" t="s">
        <v>142</v>
      </c>
      <c r="E142" s="177"/>
      <c r="F142" s="178" t="s">
        <v>143</v>
      </c>
      <c r="H142" s="179" t="n">
        <v>17.7</v>
      </c>
      <c r="I142" s="180"/>
      <c r="L142" s="176"/>
      <c r="M142" s="181"/>
      <c r="N142" s="182"/>
      <c r="O142" s="182"/>
      <c r="P142" s="182"/>
      <c r="Q142" s="182"/>
      <c r="R142" s="182"/>
      <c r="S142" s="182"/>
      <c r="T142" s="183"/>
      <c r="AT142" s="177" t="s">
        <v>142</v>
      </c>
      <c r="AU142" s="177" t="s">
        <v>82</v>
      </c>
      <c r="AV142" s="175" t="s">
        <v>82</v>
      </c>
      <c r="AW142" s="175" t="s">
        <v>31</v>
      </c>
      <c r="AX142" s="175" t="s">
        <v>75</v>
      </c>
      <c r="AY142" s="177" t="s">
        <v>129</v>
      </c>
    </row>
    <row r="143" s="184" customFormat="true" ht="12.8" hidden="false" customHeight="false" outlineLevel="0" collapsed="false">
      <c r="B143" s="185"/>
      <c r="D143" s="110" t="s">
        <v>142</v>
      </c>
      <c r="E143" s="186"/>
      <c r="F143" s="187" t="s">
        <v>144</v>
      </c>
      <c r="H143" s="188" t="n">
        <v>17.7</v>
      </c>
      <c r="I143" s="189"/>
      <c r="L143" s="185"/>
      <c r="M143" s="190"/>
      <c r="N143" s="191"/>
      <c r="O143" s="191"/>
      <c r="P143" s="191"/>
      <c r="Q143" s="191"/>
      <c r="R143" s="191"/>
      <c r="S143" s="191"/>
      <c r="T143" s="192"/>
      <c r="AT143" s="186" t="s">
        <v>142</v>
      </c>
      <c r="AU143" s="186" t="s">
        <v>82</v>
      </c>
      <c r="AV143" s="184" t="s">
        <v>137</v>
      </c>
      <c r="AW143" s="184" t="s">
        <v>31</v>
      </c>
      <c r="AX143" s="184" t="s">
        <v>80</v>
      </c>
      <c r="AY143" s="186" t="s">
        <v>129</v>
      </c>
    </row>
    <row r="144" s="27" customFormat="true" ht="19.4" hidden="false" customHeight="false" outlineLevel="0" collapsed="false">
      <c r="A144" s="22"/>
      <c r="B144" s="160"/>
      <c r="C144" s="161" t="s">
        <v>145</v>
      </c>
      <c r="D144" s="161" t="s">
        <v>132</v>
      </c>
      <c r="E144" s="162" t="s">
        <v>146</v>
      </c>
      <c r="F144" s="163" t="s">
        <v>147</v>
      </c>
      <c r="G144" s="164" t="s">
        <v>135</v>
      </c>
      <c r="H144" s="165" t="n">
        <v>89.017</v>
      </c>
      <c r="I144" s="166"/>
      <c r="J144" s="167" t="n">
        <f aca="false">ROUND(I144*H144,2)</f>
        <v>0</v>
      </c>
      <c r="K144" s="168" t="s">
        <v>136</v>
      </c>
      <c r="L144" s="23"/>
      <c r="M144" s="169"/>
      <c r="N144" s="170" t="s">
        <v>40</v>
      </c>
      <c r="O144" s="60"/>
      <c r="P144" s="171" t="n">
        <f aca="false">O144*H144</f>
        <v>0</v>
      </c>
      <c r="Q144" s="171" t="n">
        <v>0.00438</v>
      </c>
      <c r="R144" s="171" t="n">
        <f aca="false">Q144*H144</f>
        <v>0.38989446</v>
      </c>
      <c r="S144" s="171" t="n">
        <v>0</v>
      </c>
      <c r="T144" s="172" t="n">
        <f aca="false">S144*H144</f>
        <v>0</v>
      </c>
      <c r="U144" s="22"/>
      <c r="V144" s="22"/>
      <c r="W144" s="22"/>
      <c r="X144" s="22"/>
      <c r="Y144" s="22"/>
      <c r="Z144" s="22"/>
      <c r="AA144" s="22"/>
      <c r="AB144" s="22"/>
      <c r="AC144" s="22"/>
      <c r="AD144" s="22"/>
      <c r="AE144" s="22"/>
      <c r="AR144" s="173" t="s">
        <v>137</v>
      </c>
      <c r="AT144" s="173" t="s">
        <v>132</v>
      </c>
      <c r="AU144" s="173" t="s">
        <v>82</v>
      </c>
      <c r="AY144" s="3" t="s">
        <v>129</v>
      </c>
      <c r="BE144" s="174" t="n">
        <f aca="false">IF(N144="základní",J144,0)</f>
        <v>0</v>
      </c>
      <c r="BF144" s="174" t="n">
        <f aca="false">IF(N144="snížená",J144,0)</f>
        <v>0</v>
      </c>
      <c r="BG144" s="174" t="n">
        <f aca="false">IF(N144="zákl. přenesená",J144,0)</f>
        <v>0</v>
      </c>
      <c r="BH144" s="174" t="n">
        <f aca="false">IF(N144="sníž. přenesená",J144,0)</f>
        <v>0</v>
      </c>
      <c r="BI144" s="174" t="n">
        <f aca="false">IF(N144="nulová",J144,0)</f>
        <v>0</v>
      </c>
      <c r="BJ144" s="3" t="s">
        <v>80</v>
      </c>
      <c r="BK144" s="174" t="n">
        <f aca="false">ROUND(I144*H144,2)</f>
        <v>0</v>
      </c>
      <c r="BL144" s="3" t="s">
        <v>137</v>
      </c>
      <c r="BM144" s="173" t="s">
        <v>148</v>
      </c>
    </row>
    <row r="145" s="175" customFormat="true" ht="12.8" hidden="false" customHeight="false" outlineLevel="0" collapsed="false">
      <c r="B145" s="176"/>
      <c r="D145" s="110" t="s">
        <v>142</v>
      </c>
      <c r="E145" s="177"/>
      <c r="F145" s="178" t="s">
        <v>149</v>
      </c>
      <c r="H145" s="179" t="n">
        <v>58.42</v>
      </c>
      <c r="I145" s="180"/>
      <c r="L145" s="176"/>
      <c r="M145" s="181"/>
      <c r="N145" s="182"/>
      <c r="O145" s="182"/>
      <c r="P145" s="182"/>
      <c r="Q145" s="182"/>
      <c r="R145" s="182"/>
      <c r="S145" s="182"/>
      <c r="T145" s="183"/>
      <c r="AT145" s="177" t="s">
        <v>142</v>
      </c>
      <c r="AU145" s="177" t="s">
        <v>82</v>
      </c>
      <c r="AV145" s="175" t="s">
        <v>82</v>
      </c>
      <c r="AW145" s="175" t="s">
        <v>31</v>
      </c>
      <c r="AX145" s="175" t="s">
        <v>75</v>
      </c>
      <c r="AY145" s="177" t="s">
        <v>129</v>
      </c>
    </row>
    <row r="146" s="175" customFormat="true" ht="12.8" hidden="false" customHeight="false" outlineLevel="0" collapsed="false">
      <c r="B146" s="176"/>
      <c r="D146" s="110" t="s">
        <v>142</v>
      </c>
      <c r="E146" s="177"/>
      <c r="F146" s="178" t="s">
        <v>150</v>
      </c>
      <c r="H146" s="179" t="n">
        <v>77.177</v>
      </c>
      <c r="I146" s="180"/>
      <c r="L146" s="176"/>
      <c r="M146" s="181"/>
      <c r="N146" s="182"/>
      <c r="O146" s="182"/>
      <c r="P146" s="182"/>
      <c r="Q146" s="182"/>
      <c r="R146" s="182"/>
      <c r="S146" s="182"/>
      <c r="T146" s="183"/>
      <c r="AT146" s="177" t="s">
        <v>142</v>
      </c>
      <c r="AU146" s="177" t="s">
        <v>82</v>
      </c>
      <c r="AV146" s="175" t="s">
        <v>82</v>
      </c>
      <c r="AW146" s="175" t="s">
        <v>31</v>
      </c>
      <c r="AX146" s="175" t="s">
        <v>75</v>
      </c>
      <c r="AY146" s="177" t="s">
        <v>129</v>
      </c>
    </row>
    <row r="147" s="193" customFormat="true" ht="12.8" hidden="false" customHeight="false" outlineLevel="0" collapsed="false">
      <c r="B147" s="194"/>
      <c r="D147" s="110" t="s">
        <v>142</v>
      </c>
      <c r="E147" s="195"/>
      <c r="F147" s="196" t="s">
        <v>151</v>
      </c>
      <c r="H147" s="197" t="n">
        <v>135.597</v>
      </c>
      <c r="I147" s="198"/>
      <c r="L147" s="194"/>
      <c r="M147" s="199"/>
      <c r="N147" s="200"/>
      <c r="O147" s="200"/>
      <c r="P147" s="200"/>
      <c r="Q147" s="200"/>
      <c r="R147" s="200"/>
      <c r="S147" s="200"/>
      <c r="T147" s="201"/>
      <c r="AT147" s="195" t="s">
        <v>142</v>
      </c>
      <c r="AU147" s="195" t="s">
        <v>82</v>
      </c>
      <c r="AV147" s="193" t="s">
        <v>145</v>
      </c>
      <c r="AW147" s="193" t="s">
        <v>31</v>
      </c>
      <c r="AX147" s="193" t="s">
        <v>75</v>
      </c>
      <c r="AY147" s="195" t="s">
        <v>129</v>
      </c>
    </row>
    <row r="148" s="175" customFormat="true" ht="12.8" hidden="false" customHeight="false" outlineLevel="0" collapsed="false">
      <c r="B148" s="176"/>
      <c r="D148" s="110" t="s">
        <v>142</v>
      </c>
      <c r="E148" s="177"/>
      <c r="F148" s="178" t="s">
        <v>152</v>
      </c>
      <c r="H148" s="179" t="n">
        <v>-46.58</v>
      </c>
      <c r="I148" s="180"/>
      <c r="L148" s="176"/>
      <c r="M148" s="181"/>
      <c r="N148" s="182"/>
      <c r="O148" s="182"/>
      <c r="P148" s="182"/>
      <c r="Q148" s="182"/>
      <c r="R148" s="182"/>
      <c r="S148" s="182"/>
      <c r="T148" s="183"/>
      <c r="AT148" s="177" t="s">
        <v>142</v>
      </c>
      <c r="AU148" s="177" t="s">
        <v>82</v>
      </c>
      <c r="AV148" s="175" t="s">
        <v>82</v>
      </c>
      <c r="AW148" s="175" t="s">
        <v>31</v>
      </c>
      <c r="AX148" s="175" t="s">
        <v>75</v>
      </c>
      <c r="AY148" s="177" t="s">
        <v>129</v>
      </c>
    </row>
    <row r="149" s="184" customFormat="true" ht="12.8" hidden="false" customHeight="false" outlineLevel="0" collapsed="false">
      <c r="B149" s="185"/>
      <c r="D149" s="110" t="s">
        <v>142</v>
      </c>
      <c r="E149" s="186"/>
      <c r="F149" s="187" t="s">
        <v>144</v>
      </c>
      <c r="H149" s="188" t="n">
        <v>89.017</v>
      </c>
      <c r="I149" s="189"/>
      <c r="L149" s="185"/>
      <c r="M149" s="190"/>
      <c r="N149" s="191"/>
      <c r="O149" s="191"/>
      <c r="P149" s="191"/>
      <c r="Q149" s="191"/>
      <c r="R149" s="191"/>
      <c r="S149" s="191"/>
      <c r="T149" s="192"/>
      <c r="AT149" s="186" t="s">
        <v>142</v>
      </c>
      <c r="AU149" s="186" t="s">
        <v>82</v>
      </c>
      <c r="AV149" s="184" t="s">
        <v>137</v>
      </c>
      <c r="AW149" s="184" t="s">
        <v>31</v>
      </c>
      <c r="AX149" s="184" t="s">
        <v>80</v>
      </c>
      <c r="AY149" s="186" t="s">
        <v>129</v>
      </c>
    </row>
    <row r="150" s="27" customFormat="true" ht="19.4" hidden="false" customHeight="false" outlineLevel="0" collapsed="false">
      <c r="A150" s="22"/>
      <c r="B150" s="160"/>
      <c r="C150" s="161" t="s">
        <v>137</v>
      </c>
      <c r="D150" s="161" t="s">
        <v>132</v>
      </c>
      <c r="E150" s="162" t="s">
        <v>153</v>
      </c>
      <c r="F150" s="163" t="s">
        <v>154</v>
      </c>
      <c r="G150" s="164" t="s">
        <v>135</v>
      </c>
      <c r="H150" s="165" t="n">
        <v>89.017</v>
      </c>
      <c r="I150" s="166"/>
      <c r="J150" s="167" t="n">
        <f aca="false">ROUND(I150*H150,2)</f>
        <v>0</v>
      </c>
      <c r="K150" s="168" t="s">
        <v>136</v>
      </c>
      <c r="L150" s="23"/>
      <c r="M150" s="169"/>
      <c r="N150" s="170" t="s">
        <v>40</v>
      </c>
      <c r="O150" s="60"/>
      <c r="P150" s="171" t="n">
        <f aca="false">O150*H150</f>
        <v>0</v>
      </c>
      <c r="Q150" s="171" t="n">
        <v>0.003</v>
      </c>
      <c r="R150" s="171" t="n">
        <f aca="false">Q150*H150</f>
        <v>0.267051</v>
      </c>
      <c r="S150" s="171" t="n">
        <v>0</v>
      </c>
      <c r="T150" s="172" t="n">
        <f aca="false">S150*H150</f>
        <v>0</v>
      </c>
      <c r="U150" s="22"/>
      <c r="V150" s="22"/>
      <c r="W150" s="22"/>
      <c r="X150" s="22"/>
      <c r="Y150" s="22"/>
      <c r="Z150" s="22"/>
      <c r="AA150" s="22"/>
      <c r="AB150" s="22"/>
      <c r="AC150" s="22"/>
      <c r="AD150" s="22"/>
      <c r="AE150" s="22"/>
      <c r="AR150" s="173" t="s">
        <v>137</v>
      </c>
      <c r="AT150" s="173" t="s">
        <v>132</v>
      </c>
      <c r="AU150" s="173" t="s">
        <v>82</v>
      </c>
      <c r="AY150" s="3" t="s">
        <v>129</v>
      </c>
      <c r="BE150" s="174" t="n">
        <f aca="false">IF(N150="základní",J150,0)</f>
        <v>0</v>
      </c>
      <c r="BF150" s="174" t="n">
        <f aca="false">IF(N150="snížená",J150,0)</f>
        <v>0</v>
      </c>
      <c r="BG150" s="174" t="n">
        <f aca="false">IF(N150="zákl. přenesená",J150,0)</f>
        <v>0</v>
      </c>
      <c r="BH150" s="174" t="n">
        <f aca="false">IF(N150="sníž. přenesená",J150,0)</f>
        <v>0</v>
      </c>
      <c r="BI150" s="174" t="n">
        <f aca="false">IF(N150="nulová",J150,0)</f>
        <v>0</v>
      </c>
      <c r="BJ150" s="3" t="s">
        <v>80</v>
      </c>
      <c r="BK150" s="174" t="n">
        <f aca="false">ROUND(I150*H150,2)</f>
        <v>0</v>
      </c>
      <c r="BL150" s="3" t="s">
        <v>137</v>
      </c>
      <c r="BM150" s="173" t="s">
        <v>155</v>
      </c>
    </row>
    <row r="151" s="27" customFormat="true" ht="19.4" hidden="false" customHeight="false" outlineLevel="0" collapsed="false">
      <c r="A151" s="22"/>
      <c r="B151" s="160"/>
      <c r="C151" s="161" t="s">
        <v>156</v>
      </c>
      <c r="D151" s="161" t="s">
        <v>132</v>
      </c>
      <c r="E151" s="162" t="s">
        <v>157</v>
      </c>
      <c r="F151" s="163" t="s">
        <v>158</v>
      </c>
      <c r="G151" s="164" t="s">
        <v>135</v>
      </c>
      <c r="H151" s="165" t="n">
        <v>28.01</v>
      </c>
      <c r="I151" s="166"/>
      <c r="J151" s="167" t="n">
        <f aca="false">ROUND(I151*H151,2)</f>
        <v>0</v>
      </c>
      <c r="K151" s="168" t="s">
        <v>136</v>
      </c>
      <c r="L151" s="23"/>
      <c r="M151" s="169"/>
      <c r="N151" s="170" t="s">
        <v>40</v>
      </c>
      <c r="O151" s="60"/>
      <c r="P151" s="171" t="n">
        <f aca="false">O151*H151</f>
        <v>0</v>
      </c>
      <c r="Q151" s="171" t="n">
        <v>0.01575</v>
      </c>
      <c r="R151" s="171" t="n">
        <f aca="false">Q151*H151</f>
        <v>0.4411575</v>
      </c>
      <c r="S151" s="171" t="n">
        <v>0</v>
      </c>
      <c r="T151" s="172" t="n">
        <f aca="false">S151*H151</f>
        <v>0</v>
      </c>
      <c r="U151" s="22"/>
      <c r="V151" s="22"/>
      <c r="W151" s="22"/>
      <c r="X151" s="22"/>
      <c r="Y151" s="22"/>
      <c r="Z151" s="22"/>
      <c r="AA151" s="22"/>
      <c r="AB151" s="22"/>
      <c r="AC151" s="22"/>
      <c r="AD151" s="22"/>
      <c r="AE151" s="22"/>
      <c r="AR151" s="173" t="s">
        <v>137</v>
      </c>
      <c r="AT151" s="173" t="s">
        <v>132</v>
      </c>
      <c r="AU151" s="173" t="s">
        <v>82</v>
      </c>
      <c r="AY151" s="3" t="s">
        <v>129</v>
      </c>
      <c r="BE151" s="174" t="n">
        <f aca="false">IF(N151="základní",J151,0)</f>
        <v>0</v>
      </c>
      <c r="BF151" s="174" t="n">
        <f aca="false">IF(N151="snížená",J151,0)</f>
        <v>0</v>
      </c>
      <c r="BG151" s="174" t="n">
        <f aca="false">IF(N151="zákl. přenesená",J151,0)</f>
        <v>0</v>
      </c>
      <c r="BH151" s="174" t="n">
        <f aca="false">IF(N151="sníž. přenesená",J151,0)</f>
        <v>0</v>
      </c>
      <c r="BI151" s="174" t="n">
        <f aca="false">IF(N151="nulová",J151,0)</f>
        <v>0</v>
      </c>
      <c r="BJ151" s="3" t="s">
        <v>80</v>
      </c>
      <c r="BK151" s="174" t="n">
        <f aca="false">ROUND(I151*H151,2)</f>
        <v>0</v>
      </c>
      <c r="BL151" s="3" t="s">
        <v>137</v>
      </c>
      <c r="BM151" s="173" t="s">
        <v>159</v>
      </c>
    </row>
    <row r="152" s="175" customFormat="true" ht="12.8" hidden="false" customHeight="false" outlineLevel="0" collapsed="false">
      <c r="B152" s="176"/>
      <c r="D152" s="110" t="s">
        <v>142</v>
      </c>
      <c r="E152" s="177"/>
      <c r="F152" s="178" t="s">
        <v>160</v>
      </c>
      <c r="H152" s="179" t="n">
        <v>28.01</v>
      </c>
      <c r="I152" s="180"/>
      <c r="L152" s="176"/>
      <c r="M152" s="181"/>
      <c r="N152" s="182"/>
      <c r="O152" s="182"/>
      <c r="P152" s="182"/>
      <c r="Q152" s="182"/>
      <c r="R152" s="182"/>
      <c r="S152" s="182"/>
      <c r="T152" s="183"/>
      <c r="AT152" s="177" t="s">
        <v>142</v>
      </c>
      <c r="AU152" s="177" t="s">
        <v>82</v>
      </c>
      <c r="AV152" s="175" t="s">
        <v>82</v>
      </c>
      <c r="AW152" s="175" t="s">
        <v>31</v>
      </c>
      <c r="AX152" s="175" t="s">
        <v>80</v>
      </c>
      <c r="AY152" s="177" t="s">
        <v>129</v>
      </c>
    </row>
    <row r="153" s="27" customFormat="true" ht="19.4" hidden="false" customHeight="false" outlineLevel="0" collapsed="false">
      <c r="A153" s="22"/>
      <c r="B153" s="160"/>
      <c r="C153" s="161" t="s">
        <v>130</v>
      </c>
      <c r="D153" s="161" t="s">
        <v>132</v>
      </c>
      <c r="E153" s="162" t="s">
        <v>161</v>
      </c>
      <c r="F153" s="163" t="s">
        <v>162</v>
      </c>
      <c r="G153" s="164" t="s">
        <v>135</v>
      </c>
      <c r="H153" s="165" t="n">
        <v>101.087</v>
      </c>
      <c r="I153" s="166"/>
      <c r="J153" s="167" t="n">
        <f aca="false">ROUND(I153*H153,2)</f>
        <v>0</v>
      </c>
      <c r="K153" s="168" t="s">
        <v>136</v>
      </c>
      <c r="L153" s="23"/>
      <c r="M153" s="169"/>
      <c r="N153" s="170" t="s">
        <v>40</v>
      </c>
      <c r="O153" s="60"/>
      <c r="P153" s="171" t="n">
        <f aca="false">O153*H153</f>
        <v>0</v>
      </c>
      <c r="Q153" s="171" t="n">
        <v>0.017</v>
      </c>
      <c r="R153" s="171" t="n">
        <f aca="false">Q153*H153</f>
        <v>1.718479</v>
      </c>
      <c r="S153" s="171" t="n">
        <v>0</v>
      </c>
      <c r="T153" s="172" t="n">
        <f aca="false">S153*H153</f>
        <v>0</v>
      </c>
      <c r="U153" s="22"/>
      <c r="V153" s="22"/>
      <c r="W153" s="22"/>
      <c r="X153" s="22"/>
      <c r="Y153" s="22"/>
      <c r="Z153" s="22"/>
      <c r="AA153" s="22"/>
      <c r="AB153" s="22"/>
      <c r="AC153" s="22"/>
      <c r="AD153" s="22"/>
      <c r="AE153" s="22"/>
      <c r="AR153" s="173" t="s">
        <v>137</v>
      </c>
      <c r="AT153" s="173" t="s">
        <v>132</v>
      </c>
      <c r="AU153" s="173" t="s">
        <v>82</v>
      </c>
      <c r="AY153" s="3" t="s">
        <v>129</v>
      </c>
      <c r="BE153" s="174" t="n">
        <f aca="false">IF(N153="základní",J153,0)</f>
        <v>0</v>
      </c>
      <c r="BF153" s="174" t="n">
        <f aca="false">IF(N153="snížená",J153,0)</f>
        <v>0</v>
      </c>
      <c r="BG153" s="174" t="n">
        <f aca="false">IF(N153="zákl. přenesená",J153,0)</f>
        <v>0</v>
      </c>
      <c r="BH153" s="174" t="n">
        <f aca="false">IF(N153="sníž. přenesená",J153,0)</f>
        <v>0</v>
      </c>
      <c r="BI153" s="174" t="n">
        <f aca="false">IF(N153="nulová",J153,0)</f>
        <v>0</v>
      </c>
      <c r="BJ153" s="3" t="s">
        <v>80</v>
      </c>
      <c r="BK153" s="174" t="n">
        <f aca="false">ROUND(I153*H153,2)</f>
        <v>0</v>
      </c>
      <c r="BL153" s="3" t="s">
        <v>137</v>
      </c>
      <c r="BM153" s="173" t="s">
        <v>163</v>
      </c>
    </row>
    <row r="154" s="27" customFormat="true" ht="19.4" hidden="false" customHeight="false" outlineLevel="0" collapsed="false">
      <c r="A154" s="22"/>
      <c r="B154" s="160"/>
      <c r="C154" s="161" t="s">
        <v>164</v>
      </c>
      <c r="D154" s="161" t="s">
        <v>132</v>
      </c>
      <c r="E154" s="162" t="s">
        <v>165</v>
      </c>
      <c r="F154" s="163" t="s">
        <v>166</v>
      </c>
      <c r="G154" s="164" t="s">
        <v>135</v>
      </c>
      <c r="H154" s="165" t="n">
        <v>6.5</v>
      </c>
      <c r="I154" s="166"/>
      <c r="J154" s="167" t="n">
        <f aca="false">ROUND(I154*H154,2)</f>
        <v>0</v>
      </c>
      <c r="K154" s="168" t="s">
        <v>136</v>
      </c>
      <c r="L154" s="23"/>
      <c r="M154" s="169"/>
      <c r="N154" s="170" t="s">
        <v>40</v>
      </c>
      <c r="O154" s="60"/>
      <c r="P154" s="171" t="n">
        <f aca="false">O154*H154</f>
        <v>0</v>
      </c>
      <c r="Q154" s="171" t="n">
        <v>0.0425</v>
      </c>
      <c r="R154" s="171" t="n">
        <f aca="false">Q154*H154</f>
        <v>0.27625</v>
      </c>
      <c r="S154" s="171" t="n">
        <v>0</v>
      </c>
      <c r="T154" s="172" t="n">
        <f aca="false">S154*H154</f>
        <v>0</v>
      </c>
      <c r="U154" s="22"/>
      <c r="V154" s="22"/>
      <c r="W154" s="22"/>
      <c r="X154" s="22"/>
      <c r="Y154" s="22"/>
      <c r="Z154" s="22"/>
      <c r="AA154" s="22"/>
      <c r="AB154" s="22"/>
      <c r="AC154" s="22"/>
      <c r="AD154" s="22"/>
      <c r="AE154" s="22"/>
      <c r="AR154" s="173" t="s">
        <v>137</v>
      </c>
      <c r="AT154" s="173" t="s">
        <v>132</v>
      </c>
      <c r="AU154" s="173" t="s">
        <v>82</v>
      </c>
      <c r="AY154" s="3" t="s">
        <v>129</v>
      </c>
      <c r="BE154" s="174" t="n">
        <f aca="false">IF(N154="základní",J154,0)</f>
        <v>0</v>
      </c>
      <c r="BF154" s="174" t="n">
        <f aca="false">IF(N154="snížená",J154,0)</f>
        <v>0</v>
      </c>
      <c r="BG154" s="174" t="n">
        <f aca="false">IF(N154="zákl. přenesená",J154,0)</f>
        <v>0</v>
      </c>
      <c r="BH154" s="174" t="n">
        <f aca="false">IF(N154="sníž. přenesená",J154,0)</f>
        <v>0</v>
      </c>
      <c r="BI154" s="174" t="n">
        <f aca="false">IF(N154="nulová",J154,0)</f>
        <v>0</v>
      </c>
      <c r="BJ154" s="3" t="s">
        <v>80</v>
      </c>
      <c r="BK154" s="174" t="n">
        <f aca="false">ROUND(I154*H154,2)</f>
        <v>0</v>
      </c>
      <c r="BL154" s="3" t="s">
        <v>137</v>
      </c>
      <c r="BM154" s="173" t="s">
        <v>167</v>
      </c>
    </row>
    <row r="155" s="175" customFormat="true" ht="12.8" hidden="false" customHeight="false" outlineLevel="0" collapsed="false">
      <c r="B155" s="176"/>
      <c r="D155" s="110" t="s">
        <v>142</v>
      </c>
      <c r="E155" s="177"/>
      <c r="F155" s="178" t="s">
        <v>168</v>
      </c>
      <c r="H155" s="179" t="n">
        <v>6.5</v>
      </c>
      <c r="I155" s="180"/>
      <c r="L155" s="176"/>
      <c r="M155" s="181"/>
      <c r="N155" s="182"/>
      <c r="O155" s="182"/>
      <c r="P155" s="182"/>
      <c r="Q155" s="182"/>
      <c r="R155" s="182"/>
      <c r="S155" s="182"/>
      <c r="T155" s="183"/>
      <c r="AT155" s="177" t="s">
        <v>142</v>
      </c>
      <c r="AU155" s="177" t="s">
        <v>82</v>
      </c>
      <c r="AV155" s="175" t="s">
        <v>82</v>
      </c>
      <c r="AW155" s="175" t="s">
        <v>31</v>
      </c>
      <c r="AX155" s="175" t="s">
        <v>80</v>
      </c>
      <c r="AY155" s="177" t="s">
        <v>129</v>
      </c>
    </row>
    <row r="156" s="27" customFormat="true" ht="21.75" hidden="false" customHeight="true" outlineLevel="0" collapsed="false">
      <c r="A156" s="22"/>
      <c r="B156" s="160"/>
      <c r="C156" s="161" t="s">
        <v>169</v>
      </c>
      <c r="D156" s="161" t="s">
        <v>132</v>
      </c>
      <c r="E156" s="162" t="s">
        <v>170</v>
      </c>
      <c r="F156" s="163" t="s">
        <v>171</v>
      </c>
      <c r="G156" s="164" t="s">
        <v>135</v>
      </c>
      <c r="H156" s="165" t="n">
        <v>6.5</v>
      </c>
      <c r="I156" s="166"/>
      <c r="J156" s="167" t="n">
        <f aca="false">ROUND(I156*H156,2)</f>
        <v>0</v>
      </c>
      <c r="K156" s="168" t="s">
        <v>136</v>
      </c>
      <c r="L156" s="23"/>
      <c r="M156" s="169"/>
      <c r="N156" s="170" t="s">
        <v>40</v>
      </c>
      <c r="O156" s="60"/>
      <c r="P156" s="171" t="n">
        <f aca="false">O156*H156</f>
        <v>0</v>
      </c>
      <c r="Q156" s="171" t="n">
        <v>0.016</v>
      </c>
      <c r="R156" s="171" t="n">
        <f aca="false">Q156*H156</f>
        <v>0.104</v>
      </c>
      <c r="S156" s="171" t="n">
        <v>0</v>
      </c>
      <c r="T156" s="172" t="n">
        <f aca="false">S156*H156</f>
        <v>0</v>
      </c>
      <c r="U156" s="22"/>
      <c r="V156" s="22"/>
      <c r="W156" s="22"/>
      <c r="X156" s="22"/>
      <c r="Y156" s="22"/>
      <c r="Z156" s="22"/>
      <c r="AA156" s="22"/>
      <c r="AB156" s="22"/>
      <c r="AC156" s="22"/>
      <c r="AD156" s="22"/>
      <c r="AE156" s="22"/>
      <c r="AR156" s="173" t="s">
        <v>137</v>
      </c>
      <c r="AT156" s="173" t="s">
        <v>132</v>
      </c>
      <c r="AU156" s="173" t="s">
        <v>82</v>
      </c>
      <c r="AY156" s="3" t="s">
        <v>129</v>
      </c>
      <c r="BE156" s="174" t="n">
        <f aca="false">IF(N156="základní",J156,0)</f>
        <v>0</v>
      </c>
      <c r="BF156" s="174" t="n">
        <f aca="false">IF(N156="snížená",J156,0)</f>
        <v>0</v>
      </c>
      <c r="BG156" s="174" t="n">
        <f aca="false">IF(N156="zákl. přenesená",J156,0)</f>
        <v>0</v>
      </c>
      <c r="BH156" s="174" t="n">
        <f aca="false">IF(N156="sníž. přenesená",J156,0)</f>
        <v>0</v>
      </c>
      <c r="BI156" s="174" t="n">
        <f aca="false">IF(N156="nulová",J156,0)</f>
        <v>0</v>
      </c>
      <c r="BJ156" s="3" t="s">
        <v>80</v>
      </c>
      <c r="BK156" s="174" t="n">
        <f aca="false">ROUND(I156*H156,2)</f>
        <v>0</v>
      </c>
      <c r="BL156" s="3" t="s">
        <v>137</v>
      </c>
      <c r="BM156" s="173" t="s">
        <v>172</v>
      </c>
    </row>
    <row r="157" s="27" customFormat="true" ht="16.5" hidden="false" customHeight="true" outlineLevel="0" collapsed="false">
      <c r="A157" s="22"/>
      <c r="B157" s="160"/>
      <c r="C157" s="161" t="s">
        <v>173</v>
      </c>
      <c r="D157" s="161" t="s">
        <v>132</v>
      </c>
      <c r="E157" s="162" t="s">
        <v>174</v>
      </c>
      <c r="F157" s="163" t="s">
        <v>175</v>
      </c>
      <c r="G157" s="164" t="s">
        <v>176</v>
      </c>
      <c r="H157" s="165" t="n">
        <v>4</v>
      </c>
      <c r="I157" s="166"/>
      <c r="J157" s="167" t="n">
        <f aca="false">ROUND(I157*H157,2)</f>
        <v>0</v>
      </c>
      <c r="K157" s="168"/>
      <c r="L157" s="23"/>
      <c r="M157" s="169"/>
      <c r="N157" s="170" t="s">
        <v>40</v>
      </c>
      <c r="O157" s="60"/>
      <c r="P157" s="171" t="n">
        <f aca="false">O157*H157</f>
        <v>0</v>
      </c>
      <c r="Q157" s="171" t="n">
        <v>0.0079</v>
      </c>
      <c r="R157" s="171" t="n">
        <f aca="false">Q157*H157</f>
        <v>0.0316</v>
      </c>
      <c r="S157" s="171" t="n">
        <v>0</v>
      </c>
      <c r="T157" s="172" t="n">
        <f aca="false">S157*H157</f>
        <v>0</v>
      </c>
      <c r="U157" s="22"/>
      <c r="V157" s="22"/>
      <c r="W157" s="22"/>
      <c r="X157" s="22"/>
      <c r="Y157" s="22"/>
      <c r="Z157" s="22"/>
      <c r="AA157" s="22"/>
      <c r="AB157" s="22"/>
      <c r="AC157" s="22"/>
      <c r="AD157" s="22"/>
      <c r="AE157" s="22"/>
      <c r="AR157" s="173" t="s">
        <v>137</v>
      </c>
      <c r="AT157" s="173" t="s">
        <v>132</v>
      </c>
      <c r="AU157" s="173" t="s">
        <v>82</v>
      </c>
      <c r="AY157" s="3" t="s">
        <v>129</v>
      </c>
      <c r="BE157" s="174" t="n">
        <f aca="false">IF(N157="základní",J157,0)</f>
        <v>0</v>
      </c>
      <c r="BF157" s="174" t="n">
        <f aca="false">IF(N157="snížená",J157,0)</f>
        <v>0</v>
      </c>
      <c r="BG157" s="174" t="n">
        <f aca="false">IF(N157="zákl. přenesená",J157,0)</f>
        <v>0</v>
      </c>
      <c r="BH157" s="174" t="n">
        <f aca="false">IF(N157="sníž. přenesená",J157,0)</f>
        <v>0</v>
      </c>
      <c r="BI157" s="174" t="n">
        <f aca="false">IF(N157="nulová",J157,0)</f>
        <v>0</v>
      </c>
      <c r="BJ157" s="3" t="s">
        <v>80</v>
      </c>
      <c r="BK157" s="174" t="n">
        <f aca="false">ROUND(I157*H157,2)</f>
        <v>0</v>
      </c>
      <c r="BL157" s="3" t="s">
        <v>137</v>
      </c>
      <c r="BM157" s="173" t="s">
        <v>177</v>
      </c>
    </row>
    <row r="158" s="175" customFormat="true" ht="12.8" hidden="false" customHeight="false" outlineLevel="0" collapsed="false">
      <c r="B158" s="176"/>
      <c r="D158" s="110" t="s">
        <v>142</v>
      </c>
      <c r="E158" s="177"/>
      <c r="F158" s="178" t="s">
        <v>178</v>
      </c>
      <c r="H158" s="179" t="n">
        <v>2</v>
      </c>
      <c r="I158" s="180"/>
      <c r="L158" s="176"/>
      <c r="M158" s="181"/>
      <c r="N158" s="182"/>
      <c r="O158" s="182"/>
      <c r="P158" s="182"/>
      <c r="Q158" s="182"/>
      <c r="R158" s="182"/>
      <c r="S158" s="182"/>
      <c r="T158" s="183"/>
      <c r="AT158" s="177" t="s">
        <v>142</v>
      </c>
      <c r="AU158" s="177" t="s">
        <v>82</v>
      </c>
      <c r="AV158" s="175" t="s">
        <v>82</v>
      </c>
      <c r="AW158" s="175" t="s">
        <v>31</v>
      </c>
      <c r="AX158" s="175" t="s">
        <v>75</v>
      </c>
      <c r="AY158" s="177" t="s">
        <v>129</v>
      </c>
    </row>
    <row r="159" s="175" customFormat="true" ht="12.8" hidden="false" customHeight="false" outlineLevel="0" collapsed="false">
      <c r="B159" s="176"/>
      <c r="D159" s="110" t="s">
        <v>142</v>
      </c>
      <c r="E159" s="177"/>
      <c r="F159" s="178" t="s">
        <v>179</v>
      </c>
      <c r="H159" s="179" t="n">
        <v>2</v>
      </c>
      <c r="I159" s="180"/>
      <c r="L159" s="176"/>
      <c r="M159" s="181"/>
      <c r="N159" s="182"/>
      <c r="O159" s="182"/>
      <c r="P159" s="182"/>
      <c r="Q159" s="182"/>
      <c r="R159" s="182"/>
      <c r="S159" s="182"/>
      <c r="T159" s="183"/>
      <c r="AT159" s="177" t="s">
        <v>142</v>
      </c>
      <c r="AU159" s="177" t="s">
        <v>82</v>
      </c>
      <c r="AV159" s="175" t="s">
        <v>82</v>
      </c>
      <c r="AW159" s="175" t="s">
        <v>31</v>
      </c>
      <c r="AX159" s="175" t="s">
        <v>75</v>
      </c>
      <c r="AY159" s="177" t="s">
        <v>129</v>
      </c>
    </row>
    <row r="160" s="184" customFormat="true" ht="12.8" hidden="false" customHeight="false" outlineLevel="0" collapsed="false">
      <c r="B160" s="185"/>
      <c r="D160" s="110" t="s">
        <v>142</v>
      </c>
      <c r="E160" s="186"/>
      <c r="F160" s="187" t="s">
        <v>144</v>
      </c>
      <c r="H160" s="188" t="n">
        <v>4</v>
      </c>
      <c r="I160" s="189"/>
      <c r="L160" s="185"/>
      <c r="M160" s="190"/>
      <c r="N160" s="191"/>
      <c r="O160" s="191"/>
      <c r="P160" s="191"/>
      <c r="Q160" s="191"/>
      <c r="R160" s="191"/>
      <c r="S160" s="191"/>
      <c r="T160" s="192"/>
      <c r="AT160" s="186" t="s">
        <v>142</v>
      </c>
      <c r="AU160" s="186" t="s">
        <v>82</v>
      </c>
      <c r="AV160" s="184" t="s">
        <v>137</v>
      </c>
      <c r="AW160" s="184" t="s">
        <v>31</v>
      </c>
      <c r="AX160" s="184" t="s">
        <v>80</v>
      </c>
      <c r="AY160" s="186" t="s">
        <v>129</v>
      </c>
    </row>
    <row r="161" s="27" customFormat="true" ht="16.5" hidden="false" customHeight="true" outlineLevel="0" collapsed="false">
      <c r="A161" s="22"/>
      <c r="B161" s="160"/>
      <c r="C161" s="161" t="s">
        <v>180</v>
      </c>
      <c r="D161" s="161" t="s">
        <v>132</v>
      </c>
      <c r="E161" s="162" t="s">
        <v>181</v>
      </c>
      <c r="F161" s="163" t="s">
        <v>182</v>
      </c>
      <c r="G161" s="164" t="s">
        <v>183</v>
      </c>
      <c r="H161" s="165" t="n">
        <v>10</v>
      </c>
      <c r="I161" s="166"/>
      <c r="J161" s="167" t="n">
        <f aca="false">ROUND(I161*H161,2)</f>
        <v>0</v>
      </c>
      <c r="K161" s="168"/>
      <c r="L161" s="23"/>
      <c r="M161" s="169"/>
      <c r="N161" s="170" t="s">
        <v>40</v>
      </c>
      <c r="O161" s="60"/>
      <c r="P161" s="171" t="n">
        <f aca="false">O161*H161</f>
        <v>0</v>
      </c>
      <c r="Q161" s="171" t="n">
        <v>0.0079</v>
      </c>
      <c r="R161" s="171" t="n">
        <f aca="false">Q161*H161</f>
        <v>0.079</v>
      </c>
      <c r="S161" s="171" t="n">
        <v>0</v>
      </c>
      <c r="T161" s="172" t="n">
        <f aca="false">S161*H161</f>
        <v>0</v>
      </c>
      <c r="U161" s="22"/>
      <c r="V161" s="22"/>
      <c r="W161" s="22"/>
      <c r="X161" s="22"/>
      <c r="Y161" s="22"/>
      <c r="Z161" s="22"/>
      <c r="AA161" s="22"/>
      <c r="AB161" s="22"/>
      <c r="AC161" s="22"/>
      <c r="AD161" s="22"/>
      <c r="AE161" s="22"/>
      <c r="AR161" s="173" t="s">
        <v>137</v>
      </c>
      <c r="AT161" s="173" t="s">
        <v>132</v>
      </c>
      <c r="AU161" s="173" t="s">
        <v>82</v>
      </c>
      <c r="AY161" s="3" t="s">
        <v>129</v>
      </c>
      <c r="BE161" s="174" t="n">
        <f aca="false">IF(N161="základní",J161,0)</f>
        <v>0</v>
      </c>
      <c r="BF161" s="174" t="n">
        <f aca="false">IF(N161="snížená",J161,0)</f>
        <v>0</v>
      </c>
      <c r="BG161" s="174" t="n">
        <f aca="false">IF(N161="zákl. přenesená",J161,0)</f>
        <v>0</v>
      </c>
      <c r="BH161" s="174" t="n">
        <f aca="false">IF(N161="sníž. přenesená",J161,0)</f>
        <v>0</v>
      </c>
      <c r="BI161" s="174" t="n">
        <f aca="false">IF(N161="nulová",J161,0)</f>
        <v>0</v>
      </c>
      <c r="BJ161" s="3" t="s">
        <v>80</v>
      </c>
      <c r="BK161" s="174" t="n">
        <f aca="false">ROUND(I161*H161,2)</f>
        <v>0</v>
      </c>
      <c r="BL161" s="3" t="s">
        <v>137</v>
      </c>
      <c r="BM161" s="173" t="s">
        <v>184</v>
      </c>
    </row>
    <row r="162" s="175" customFormat="true" ht="12.8" hidden="false" customHeight="false" outlineLevel="0" collapsed="false">
      <c r="B162" s="176"/>
      <c r="D162" s="110" t="s">
        <v>142</v>
      </c>
      <c r="E162" s="177"/>
      <c r="F162" s="178" t="s">
        <v>185</v>
      </c>
      <c r="H162" s="179" t="n">
        <v>5</v>
      </c>
      <c r="I162" s="180"/>
      <c r="L162" s="176"/>
      <c r="M162" s="181"/>
      <c r="N162" s="182"/>
      <c r="O162" s="182"/>
      <c r="P162" s="182"/>
      <c r="Q162" s="182"/>
      <c r="R162" s="182"/>
      <c r="S162" s="182"/>
      <c r="T162" s="183"/>
      <c r="AT162" s="177" t="s">
        <v>142</v>
      </c>
      <c r="AU162" s="177" t="s">
        <v>82</v>
      </c>
      <c r="AV162" s="175" t="s">
        <v>82</v>
      </c>
      <c r="AW162" s="175" t="s">
        <v>31</v>
      </c>
      <c r="AX162" s="175" t="s">
        <v>75</v>
      </c>
      <c r="AY162" s="177" t="s">
        <v>129</v>
      </c>
    </row>
    <row r="163" s="175" customFormat="true" ht="12.8" hidden="false" customHeight="false" outlineLevel="0" collapsed="false">
      <c r="B163" s="176"/>
      <c r="D163" s="110" t="s">
        <v>142</v>
      </c>
      <c r="E163" s="177"/>
      <c r="F163" s="178" t="s">
        <v>186</v>
      </c>
      <c r="H163" s="179" t="n">
        <v>5</v>
      </c>
      <c r="I163" s="180"/>
      <c r="L163" s="176"/>
      <c r="M163" s="181"/>
      <c r="N163" s="182"/>
      <c r="O163" s="182"/>
      <c r="P163" s="182"/>
      <c r="Q163" s="182"/>
      <c r="R163" s="182"/>
      <c r="S163" s="182"/>
      <c r="T163" s="183"/>
      <c r="AT163" s="177" t="s">
        <v>142</v>
      </c>
      <c r="AU163" s="177" t="s">
        <v>82</v>
      </c>
      <c r="AV163" s="175" t="s">
        <v>82</v>
      </c>
      <c r="AW163" s="175" t="s">
        <v>31</v>
      </c>
      <c r="AX163" s="175" t="s">
        <v>75</v>
      </c>
      <c r="AY163" s="177" t="s">
        <v>129</v>
      </c>
    </row>
    <row r="164" s="184" customFormat="true" ht="12.8" hidden="false" customHeight="false" outlineLevel="0" collapsed="false">
      <c r="B164" s="185"/>
      <c r="D164" s="110" t="s">
        <v>142</v>
      </c>
      <c r="E164" s="186"/>
      <c r="F164" s="187" t="s">
        <v>144</v>
      </c>
      <c r="H164" s="188" t="n">
        <v>10</v>
      </c>
      <c r="I164" s="189"/>
      <c r="L164" s="185"/>
      <c r="M164" s="190"/>
      <c r="N164" s="191"/>
      <c r="O164" s="191"/>
      <c r="P164" s="191"/>
      <c r="Q164" s="191"/>
      <c r="R164" s="191"/>
      <c r="S164" s="191"/>
      <c r="T164" s="192"/>
      <c r="AT164" s="186" t="s">
        <v>142</v>
      </c>
      <c r="AU164" s="186" t="s">
        <v>82</v>
      </c>
      <c r="AV164" s="184" t="s">
        <v>137</v>
      </c>
      <c r="AW164" s="184" t="s">
        <v>31</v>
      </c>
      <c r="AX164" s="184" t="s">
        <v>80</v>
      </c>
      <c r="AY164" s="186" t="s">
        <v>129</v>
      </c>
    </row>
    <row r="165" s="27" customFormat="true" ht="12.8" hidden="false" customHeight="false" outlineLevel="0" collapsed="false">
      <c r="A165" s="22"/>
      <c r="B165" s="160"/>
      <c r="C165" s="161" t="s">
        <v>187</v>
      </c>
      <c r="D165" s="161" t="s">
        <v>132</v>
      </c>
      <c r="E165" s="162" t="s">
        <v>188</v>
      </c>
      <c r="F165" s="163" t="s">
        <v>189</v>
      </c>
      <c r="G165" s="164" t="s">
        <v>135</v>
      </c>
      <c r="H165" s="165" t="n">
        <v>2.98</v>
      </c>
      <c r="I165" s="166"/>
      <c r="J165" s="167" t="n">
        <f aca="false">ROUND(I165*H165,2)</f>
        <v>0</v>
      </c>
      <c r="K165" s="168" t="s">
        <v>190</v>
      </c>
      <c r="L165" s="23"/>
      <c r="M165" s="169"/>
      <c r="N165" s="170" t="s">
        <v>40</v>
      </c>
      <c r="O165" s="60"/>
      <c r="P165" s="171" t="n">
        <f aca="false">O165*H165</f>
        <v>0</v>
      </c>
      <c r="Q165" s="171" t="n">
        <v>0</v>
      </c>
      <c r="R165" s="171" t="n">
        <f aca="false">Q165*H165</f>
        <v>0</v>
      </c>
      <c r="S165" s="171" t="n">
        <v>0</v>
      </c>
      <c r="T165" s="172" t="n">
        <f aca="false">S165*H165</f>
        <v>0</v>
      </c>
      <c r="U165" s="22"/>
      <c r="V165" s="22"/>
      <c r="W165" s="22"/>
      <c r="X165" s="22"/>
      <c r="Y165" s="22"/>
      <c r="Z165" s="22"/>
      <c r="AA165" s="22"/>
      <c r="AB165" s="22"/>
      <c r="AC165" s="22"/>
      <c r="AD165" s="22"/>
      <c r="AE165" s="22"/>
      <c r="AR165" s="173" t="s">
        <v>137</v>
      </c>
      <c r="AT165" s="173" t="s">
        <v>132</v>
      </c>
      <c r="AU165" s="173" t="s">
        <v>82</v>
      </c>
      <c r="AY165" s="3" t="s">
        <v>129</v>
      </c>
      <c r="BE165" s="174" t="n">
        <f aca="false">IF(N165="základní",J165,0)</f>
        <v>0</v>
      </c>
      <c r="BF165" s="174" t="n">
        <f aca="false">IF(N165="snížená",J165,0)</f>
        <v>0</v>
      </c>
      <c r="BG165" s="174" t="n">
        <f aca="false">IF(N165="zákl. přenesená",J165,0)</f>
        <v>0</v>
      </c>
      <c r="BH165" s="174" t="n">
        <f aca="false">IF(N165="sníž. přenesená",J165,0)</f>
        <v>0</v>
      </c>
      <c r="BI165" s="174" t="n">
        <f aca="false">IF(N165="nulová",J165,0)</f>
        <v>0</v>
      </c>
      <c r="BJ165" s="3" t="s">
        <v>80</v>
      </c>
      <c r="BK165" s="174" t="n">
        <f aca="false">ROUND(I165*H165,2)</f>
        <v>0</v>
      </c>
      <c r="BL165" s="3" t="s">
        <v>137</v>
      </c>
      <c r="BM165" s="173" t="s">
        <v>191</v>
      </c>
    </row>
    <row r="166" s="175" customFormat="true" ht="12.8" hidden="false" customHeight="false" outlineLevel="0" collapsed="false">
      <c r="B166" s="176"/>
      <c r="D166" s="110" t="s">
        <v>142</v>
      </c>
      <c r="E166" s="177"/>
      <c r="F166" s="178" t="s">
        <v>192</v>
      </c>
      <c r="H166" s="179" t="n">
        <v>2.98</v>
      </c>
      <c r="I166" s="180"/>
      <c r="L166" s="176"/>
      <c r="M166" s="181"/>
      <c r="N166" s="182"/>
      <c r="O166" s="182"/>
      <c r="P166" s="182"/>
      <c r="Q166" s="182"/>
      <c r="R166" s="182"/>
      <c r="S166" s="182"/>
      <c r="T166" s="183"/>
      <c r="AT166" s="177" t="s">
        <v>142</v>
      </c>
      <c r="AU166" s="177" t="s">
        <v>82</v>
      </c>
      <c r="AV166" s="175" t="s">
        <v>82</v>
      </c>
      <c r="AW166" s="175" t="s">
        <v>31</v>
      </c>
      <c r="AX166" s="175" t="s">
        <v>80</v>
      </c>
      <c r="AY166" s="177" t="s">
        <v>129</v>
      </c>
    </row>
    <row r="167" s="27" customFormat="true" ht="21.75" hidden="false" customHeight="true" outlineLevel="0" collapsed="false">
      <c r="A167" s="22"/>
      <c r="B167" s="160"/>
      <c r="C167" s="161" t="s">
        <v>193</v>
      </c>
      <c r="D167" s="161" t="s">
        <v>132</v>
      </c>
      <c r="E167" s="162" t="s">
        <v>194</v>
      </c>
      <c r="F167" s="163" t="s">
        <v>195</v>
      </c>
      <c r="G167" s="164" t="s">
        <v>135</v>
      </c>
      <c r="H167" s="165" t="n">
        <v>19.45</v>
      </c>
      <c r="I167" s="166"/>
      <c r="J167" s="167" t="n">
        <f aca="false">ROUND(I167*H167,2)</f>
        <v>0</v>
      </c>
      <c r="K167" s="168" t="s">
        <v>190</v>
      </c>
      <c r="L167" s="23"/>
      <c r="M167" s="169"/>
      <c r="N167" s="170" t="s">
        <v>40</v>
      </c>
      <c r="O167" s="60"/>
      <c r="P167" s="171" t="n">
        <f aca="false">O167*H167</f>
        <v>0</v>
      </c>
      <c r="Q167" s="171" t="n">
        <v>0.102</v>
      </c>
      <c r="R167" s="171" t="n">
        <f aca="false">Q167*H167</f>
        <v>1.9839</v>
      </c>
      <c r="S167" s="171" t="n">
        <v>0</v>
      </c>
      <c r="T167" s="172" t="n">
        <f aca="false">S167*H167</f>
        <v>0</v>
      </c>
      <c r="U167" s="22"/>
      <c r="V167" s="22"/>
      <c r="W167" s="22"/>
      <c r="X167" s="22"/>
      <c r="Y167" s="22"/>
      <c r="Z167" s="22"/>
      <c r="AA167" s="22"/>
      <c r="AB167" s="22"/>
      <c r="AC167" s="22"/>
      <c r="AD167" s="22"/>
      <c r="AE167" s="22"/>
      <c r="AR167" s="173" t="s">
        <v>137</v>
      </c>
      <c r="AT167" s="173" t="s">
        <v>132</v>
      </c>
      <c r="AU167" s="173" t="s">
        <v>82</v>
      </c>
      <c r="AY167" s="3" t="s">
        <v>129</v>
      </c>
      <c r="BE167" s="174" t="n">
        <f aca="false">IF(N167="základní",J167,0)</f>
        <v>0</v>
      </c>
      <c r="BF167" s="174" t="n">
        <f aca="false">IF(N167="snížená",J167,0)</f>
        <v>0</v>
      </c>
      <c r="BG167" s="174" t="n">
        <f aca="false">IF(N167="zákl. přenesená",J167,0)</f>
        <v>0</v>
      </c>
      <c r="BH167" s="174" t="n">
        <f aca="false">IF(N167="sníž. přenesená",J167,0)</f>
        <v>0</v>
      </c>
      <c r="BI167" s="174" t="n">
        <f aca="false">IF(N167="nulová",J167,0)</f>
        <v>0</v>
      </c>
      <c r="BJ167" s="3" t="s">
        <v>80</v>
      </c>
      <c r="BK167" s="174" t="n">
        <f aca="false">ROUND(I167*H167,2)</f>
        <v>0</v>
      </c>
      <c r="BL167" s="3" t="s">
        <v>137</v>
      </c>
      <c r="BM167" s="173" t="s">
        <v>196</v>
      </c>
    </row>
    <row r="168" s="175" customFormat="true" ht="12.8" hidden="false" customHeight="false" outlineLevel="0" collapsed="false">
      <c r="B168" s="176"/>
      <c r="D168" s="110" t="s">
        <v>142</v>
      </c>
      <c r="E168" s="177"/>
      <c r="F168" s="178" t="s">
        <v>197</v>
      </c>
      <c r="H168" s="179" t="n">
        <v>19.45</v>
      </c>
      <c r="I168" s="180"/>
      <c r="L168" s="176"/>
      <c r="M168" s="181"/>
      <c r="N168" s="182"/>
      <c r="O168" s="182"/>
      <c r="P168" s="182"/>
      <c r="Q168" s="182"/>
      <c r="R168" s="182"/>
      <c r="S168" s="182"/>
      <c r="T168" s="183"/>
      <c r="AT168" s="177" t="s">
        <v>142</v>
      </c>
      <c r="AU168" s="177" t="s">
        <v>82</v>
      </c>
      <c r="AV168" s="175" t="s">
        <v>82</v>
      </c>
      <c r="AW168" s="175" t="s">
        <v>31</v>
      </c>
      <c r="AX168" s="175" t="s">
        <v>80</v>
      </c>
      <c r="AY168" s="177" t="s">
        <v>129</v>
      </c>
    </row>
    <row r="169" s="27" customFormat="true" ht="21.75" hidden="false" customHeight="true" outlineLevel="0" collapsed="false">
      <c r="A169" s="22"/>
      <c r="B169" s="160"/>
      <c r="C169" s="161" t="s">
        <v>198</v>
      </c>
      <c r="D169" s="161" t="s">
        <v>132</v>
      </c>
      <c r="E169" s="162" t="s">
        <v>199</v>
      </c>
      <c r="F169" s="163" t="s">
        <v>200</v>
      </c>
      <c r="G169" s="164" t="s">
        <v>183</v>
      </c>
      <c r="H169" s="165" t="n">
        <v>10</v>
      </c>
      <c r="I169" s="166"/>
      <c r="J169" s="167" t="n">
        <f aca="false">ROUND(I169*H169,2)</f>
        <v>0</v>
      </c>
      <c r="K169" s="168" t="s">
        <v>136</v>
      </c>
      <c r="L169" s="23"/>
      <c r="M169" s="169"/>
      <c r="N169" s="170" t="s">
        <v>40</v>
      </c>
      <c r="O169" s="60"/>
      <c r="P169" s="171" t="n">
        <f aca="false">O169*H169</f>
        <v>0</v>
      </c>
      <c r="Q169" s="171" t="n">
        <v>0.04684</v>
      </c>
      <c r="R169" s="171" t="n">
        <f aca="false">Q169*H169</f>
        <v>0.4684</v>
      </c>
      <c r="S169" s="171" t="n">
        <v>0</v>
      </c>
      <c r="T169" s="172" t="n">
        <f aca="false">S169*H169</f>
        <v>0</v>
      </c>
      <c r="U169" s="22"/>
      <c r="V169" s="22"/>
      <c r="W169" s="22"/>
      <c r="X169" s="22"/>
      <c r="Y169" s="22"/>
      <c r="Z169" s="22"/>
      <c r="AA169" s="22"/>
      <c r="AB169" s="22"/>
      <c r="AC169" s="22"/>
      <c r="AD169" s="22"/>
      <c r="AE169" s="22"/>
      <c r="AR169" s="173" t="s">
        <v>137</v>
      </c>
      <c r="AT169" s="173" t="s">
        <v>132</v>
      </c>
      <c r="AU169" s="173" t="s">
        <v>82</v>
      </c>
      <c r="AY169" s="3" t="s">
        <v>129</v>
      </c>
      <c r="BE169" s="174" t="n">
        <f aca="false">IF(N169="základní",J169,0)</f>
        <v>0</v>
      </c>
      <c r="BF169" s="174" t="n">
        <f aca="false">IF(N169="snížená",J169,0)</f>
        <v>0</v>
      </c>
      <c r="BG169" s="174" t="n">
        <f aca="false">IF(N169="zákl. přenesená",J169,0)</f>
        <v>0</v>
      </c>
      <c r="BH169" s="174" t="n">
        <f aca="false">IF(N169="sníž. přenesená",J169,0)</f>
        <v>0</v>
      </c>
      <c r="BI169" s="174" t="n">
        <f aca="false">IF(N169="nulová",J169,0)</f>
        <v>0</v>
      </c>
      <c r="BJ169" s="3" t="s">
        <v>80</v>
      </c>
      <c r="BK169" s="174" t="n">
        <f aca="false">ROUND(I169*H169,2)</f>
        <v>0</v>
      </c>
      <c r="BL169" s="3" t="s">
        <v>137</v>
      </c>
      <c r="BM169" s="173" t="s">
        <v>201</v>
      </c>
    </row>
    <row r="170" s="175" customFormat="true" ht="12.8" hidden="false" customHeight="false" outlineLevel="0" collapsed="false">
      <c r="B170" s="176"/>
      <c r="D170" s="110" t="s">
        <v>142</v>
      </c>
      <c r="E170" s="177"/>
      <c r="F170" s="178" t="s">
        <v>202</v>
      </c>
      <c r="H170" s="179" t="n">
        <v>10</v>
      </c>
      <c r="I170" s="180"/>
      <c r="L170" s="176"/>
      <c r="M170" s="181"/>
      <c r="N170" s="182"/>
      <c r="O170" s="182"/>
      <c r="P170" s="182"/>
      <c r="Q170" s="182"/>
      <c r="R170" s="182"/>
      <c r="S170" s="182"/>
      <c r="T170" s="183"/>
      <c r="AT170" s="177" t="s">
        <v>142</v>
      </c>
      <c r="AU170" s="177" t="s">
        <v>82</v>
      </c>
      <c r="AV170" s="175" t="s">
        <v>82</v>
      </c>
      <c r="AW170" s="175" t="s">
        <v>31</v>
      </c>
      <c r="AX170" s="175" t="s">
        <v>80</v>
      </c>
      <c r="AY170" s="177" t="s">
        <v>129</v>
      </c>
    </row>
    <row r="171" s="27" customFormat="true" ht="19.4" hidden="false" customHeight="false" outlineLevel="0" collapsed="false">
      <c r="A171" s="22"/>
      <c r="B171" s="160"/>
      <c r="C171" s="202" t="s">
        <v>203</v>
      </c>
      <c r="D171" s="202" t="s">
        <v>204</v>
      </c>
      <c r="E171" s="203" t="s">
        <v>205</v>
      </c>
      <c r="F171" s="204" t="s">
        <v>206</v>
      </c>
      <c r="G171" s="205" t="s">
        <v>183</v>
      </c>
      <c r="H171" s="206" t="n">
        <v>10</v>
      </c>
      <c r="I171" s="207"/>
      <c r="J171" s="208" t="n">
        <f aca="false">ROUND(I171*H171,2)</f>
        <v>0</v>
      </c>
      <c r="K171" s="209" t="s">
        <v>136</v>
      </c>
      <c r="L171" s="210"/>
      <c r="M171" s="211"/>
      <c r="N171" s="212" t="s">
        <v>40</v>
      </c>
      <c r="O171" s="60"/>
      <c r="P171" s="171" t="n">
        <f aca="false">O171*H171</f>
        <v>0</v>
      </c>
      <c r="Q171" s="171" t="n">
        <v>0.01201</v>
      </c>
      <c r="R171" s="171" t="n">
        <f aca="false">Q171*H171</f>
        <v>0.1201</v>
      </c>
      <c r="S171" s="171" t="n">
        <v>0</v>
      </c>
      <c r="T171" s="172" t="n">
        <f aca="false">S171*H171</f>
        <v>0</v>
      </c>
      <c r="U171" s="22"/>
      <c r="V171" s="22"/>
      <c r="W171" s="22"/>
      <c r="X171" s="22"/>
      <c r="Y171" s="22"/>
      <c r="Z171" s="22"/>
      <c r="AA171" s="22"/>
      <c r="AB171" s="22"/>
      <c r="AC171" s="22"/>
      <c r="AD171" s="22"/>
      <c r="AE171" s="22"/>
      <c r="AR171" s="173" t="s">
        <v>169</v>
      </c>
      <c r="AT171" s="173" t="s">
        <v>204</v>
      </c>
      <c r="AU171" s="173" t="s">
        <v>82</v>
      </c>
      <c r="AY171" s="3" t="s">
        <v>129</v>
      </c>
      <c r="BE171" s="174" t="n">
        <f aca="false">IF(N171="základní",J171,0)</f>
        <v>0</v>
      </c>
      <c r="BF171" s="174" t="n">
        <f aca="false">IF(N171="snížená",J171,0)</f>
        <v>0</v>
      </c>
      <c r="BG171" s="174" t="n">
        <f aca="false">IF(N171="zákl. přenesená",J171,0)</f>
        <v>0</v>
      </c>
      <c r="BH171" s="174" t="n">
        <f aca="false">IF(N171="sníž. přenesená",J171,0)</f>
        <v>0</v>
      </c>
      <c r="BI171" s="174" t="n">
        <f aca="false">IF(N171="nulová",J171,0)</f>
        <v>0</v>
      </c>
      <c r="BJ171" s="3" t="s">
        <v>80</v>
      </c>
      <c r="BK171" s="174" t="n">
        <f aca="false">ROUND(I171*H171,2)</f>
        <v>0</v>
      </c>
      <c r="BL171" s="3" t="s">
        <v>137</v>
      </c>
      <c r="BM171" s="173" t="s">
        <v>207</v>
      </c>
    </row>
    <row r="172" s="146" customFormat="true" ht="22.8" hidden="false" customHeight="true" outlineLevel="0" collapsed="false">
      <c r="B172" s="147"/>
      <c r="D172" s="148" t="s">
        <v>74</v>
      </c>
      <c r="E172" s="148" t="s">
        <v>173</v>
      </c>
      <c r="F172" s="148" t="s">
        <v>208</v>
      </c>
      <c r="I172" s="150"/>
      <c r="J172" s="159" t="n">
        <f aca="false">BK172</f>
        <v>0</v>
      </c>
      <c r="L172" s="147"/>
      <c r="M172" s="152"/>
      <c r="N172" s="153"/>
      <c r="O172" s="153"/>
      <c r="P172" s="154" t="n">
        <f aca="false">SUM(P173:P260)</f>
        <v>0</v>
      </c>
      <c r="Q172" s="153"/>
      <c r="R172" s="154" t="n">
        <f aca="false">SUM(R173:R260)</f>
        <v>0.003417</v>
      </c>
      <c r="S172" s="153"/>
      <c r="T172" s="155" t="n">
        <f aca="false">SUM(T173:T260)</f>
        <v>8.540218</v>
      </c>
      <c r="AR172" s="148" t="s">
        <v>80</v>
      </c>
      <c r="AT172" s="156" t="s">
        <v>74</v>
      </c>
      <c r="AU172" s="156" t="s">
        <v>80</v>
      </c>
      <c r="AY172" s="148" t="s">
        <v>129</v>
      </c>
      <c r="BK172" s="157" t="n">
        <f aca="false">SUM(BK173:BK260)</f>
        <v>0</v>
      </c>
    </row>
    <row r="173" s="27" customFormat="true" ht="33" hidden="false" customHeight="true" outlineLevel="0" collapsed="false">
      <c r="A173" s="22"/>
      <c r="B173" s="160"/>
      <c r="C173" s="161" t="s">
        <v>7</v>
      </c>
      <c r="D173" s="161" t="s">
        <v>132</v>
      </c>
      <c r="E173" s="162" t="s">
        <v>209</v>
      </c>
      <c r="F173" s="163" t="s">
        <v>210</v>
      </c>
      <c r="G173" s="164" t="s">
        <v>135</v>
      </c>
      <c r="H173" s="165" t="n">
        <v>3.6</v>
      </c>
      <c r="I173" s="166"/>
      <c r="J173" s="167" t="n">
        <f aca="false">ROUND(I173*H173,2)</f>
        <v>0</v>
      </c>
      <c r="K173" s="168" t="s">
        <v>190</v>
      </c>
      <c r="L173" s="23"/>
      <c r="M173" s="169"/>
      <c r="N173" s="170" t="s">
        <v>40</v>
      </c>
      <c r="O173" s="60"/>
      <c r="P173" s="171" t="n">
        <f aca="false">O173*H173</f>
        <v>0</v>
      </c>
      <c r="Q173" s="171" t="n">
        <v>0.00013</v>
      </c>
      <c r="R173" s="171" t="n">
        <f aca="false">Q173*H173</f>
        <v>0.000468</v>
      </c>
      <c r="S173" s="171" t="n">
        <v>0</v>
      </c>
      <c r="T173" s="172" t="n">
        <f aca="false">S173*H173</f>
        <v>0</v>
      </c>
      <c r="U173" s="22"/>
      <c r="V173" s="22"/>
      <c r="W173" s="22"/>
      <c r="X173" s="22"/>
      <c r="Y173" s="22"/>
      <c r="Z173" s="22"/>
      <c r="AA173" s="22"/>
      <c r="AB173" s="22"/>
      <c r="AC173" s="22"/>
      <c r="AD173" s="22"/>
      <c r="AE173" s="22"/>
      <c r="AR173" s="173" t="s">
        <v>137</v>
      </c>
      <c r="AT173" s="173" t="s">
        <v>132</v>
      </c>
      <c r="AU173" s="173" t="s">
        <v>82</v>
      </c>
      <c r="AY173" s="3" t="s">
        <v>129</v>
      </c>
      <c r="BE173" s="174" t="n">
        <f aca="false">IF(N173="základní",J173,0)</f>
        <v>0</v>
      </c>
      <c r="BF173" s="174" t="n">
        <f aca="false">IF(N173="snížená",J173,0)</f>
        <v>0</v>
      </c>
      <c r="BG173" s="174" t="n">
        <f aca="false">IF(N173="zákl. přenesená",J173,0)</f>
        <v>0</v>
      </c>
      <c r="BH173" s="174" t="n">
        <f aca="false">IF(N173="sníž. přenesená",J173,0)</f>
        <v>0</v>
      </c>
      <c r="BI173" s="174" t="n">
        <f aca="false">IF(N173="nulová",J173,0)</f>
        <v>0</v>
      </c>
      <c r="BJ173" s="3" t="s">
        <v>80</v>
      </c>
      <c r="BK173" s="174" t="n">
        <f aca="false">ROUND(I173*H173,2)</f>
        <v>0</v>
      </c>
      <c r="BL173" s="3" t="s">
        <v>137</v>
      </c>
      <c r="BM173" s="173" t="s">
        <v>211</v>
      </c>
    </row>
    <row r="174" s="175" customFormat="true" ht="12.8" hidden="false" customHeight="false" outlineLevel="0" collapsed="false">
      <c r="B174" s="176"/>
      <c r="D174" s="110" t="s">
        <v>142</v>
      </c>
      <c r="E174" s="177"/>
      <c r="F174" s="178" t="s">
        <v>212</v>
      </c>
      <c r="H174" s="179" t="n">
        <v>3.6</v>
      </c>
      <c r="I174" s="180"/>
      <c r="L174" s="176"/>
      <c r="M174" s="181"/>
      <c r="N174" s="182"/>
      <c r="O174" s="182"/>
      <c r="P174" s="182"/>
      <c r="Q174" s="182"/>
      <c r="R174" s="182"/>
      <c r="S174" s="182"/>
      <c r="T174" s="183"/>
      <c r="AT174" s="177" t="s">
        <v>142</v>
      </c>
      <c r="AU174" s="177" t="s">
        <v>82</v>
      </c>
      <c r="AV174" s="175" t="s">
        <v>82</v>
      </c>
      <c r="AW174" s="175" t="s">
        <v>31</v>
      </c>
      <c r="AX174" s="175" t="s">
        <v>80</v>
      </c>
      <c r="AY174" s="177" t="s">
        <v>129</v>
      </c>
    </row>
    <row r="175" s="27" customFormat="true" ht="19.4" hidden="false" customHeight="false" outlineLevel="0" collapsed="false">
      <c r="A175" s="22"/>
      <c r="B175" s="160"/>
      <c r="C175" s="161" t="s">
        <v>213</v>
      </c>
      <c r="D175" s="161" t="s">
        <v>132</v>
      </c>
      <c r="E175" s="162" t="s">
        <v>214</v>
      </c>
      <c r="F175" s="163" t="s">
        <v>215</v>
      </c>
      <c r="G175" s="164" t="s">
        <v>135</v>
      </c>
      <c r="H175" s="165" t="n">
        <v>66.3</v>
      </c>
      <c r="I175" s="166"/>
      <c r="J175" s="167" t="n">
        <f aca="false">ROUND(I175*H175,2)</f>
        <v>0</v>
      </c>
      <c r="K175" s="168" t="s">
        <v>136</v>
      </c>
      <c r="L175" s="23"/>
      <c r="M175" s="169"/>
      <c r="N175" s="170" t="s">
        <v>40</v>
      </c>
      <c r="O175" s="60"/>
      <c r="P175" s="171" t="n">
        <f aca="false">O175*H175</f>
        <v>0</v>
      </c>
      <c r="Q175" s="171" t="n">
        <v>4E-005</v>
      </c>
      <c r="R175" s="171" t="n">
        <f aca="false">Q175*H175</f>
        <v>0.002652</v>
      </c>
      <c r="S175" s="171" t="n">
        <v>0</v>
      </c>
      <c r="T175" s="172" t="n">
        <f aca="false">S175*H175</f>
        <v>0</v>
      </c>
      <c r="U175" s="22"/>
      <c r="V175" s="22"/>
      <c r="W175" s="22"/>
      <c r="X175" s="22"/>
      <c r="Y175" s="22"/>
      <c r="Z175" s="22"/>
      <c r="AA175" s="22"/>
      <c r="AB175" s="22"/>
      <c r="AC175" s="22"/>
      <c r="AD175" s="22"/>
      <c r="AE175" s="22"/>
      <c r="AR175" s="173" t="s">
        <v>137</v>
      </c>
      <c r="AT175" s="173" t="s">
        <v>132</v>
      </c>
      <c r="AU175" s="173" t="s">
        <v>82</v>
      </c>
      <c r="AY175" s="3" t="s">
        <v>129</v>
      </c>
      <c r="BE175" s="174" t="n">
        <f aca="false">IF(N175="základní",J175,0)</f>
        <v>0</v>
      </c>
      <c r="BF175" s="174" t="n">
        <f aca="false">IF(N175="snížená",J175,0)</f>
        <v>0</v>
      </c>
      <c r="BG175" s="174" t="n">
        <f aca="false">IF(N175="zákl. přenesená",J175,0)</f>
        <v>0</v>
      </c>
      <c r="BH175" s="174" t="n">
        <f aca="false">IF(N175="sníž. přenesená",J175,0)</f>
        <v>0</v>
      </c>
      <c r="BI175" s="174" t="n">
        <f aca="false">IF(N175="nulová",J175,0)</f>
        <v>0</v>
      </c>
      <c r="BJ175" s="3" t="s">
        <v>80</v>
      </c>
      <c r="BK175" s="174" t="n">
        <f aca="false">ROUND(I175*H175,2)</f>
        <v>0</v>
      </c>
      <c r="BL175" s="3" t="s">
        <v>137</v>
      </c>
      <c r="BM175" s="173" t="s">
        <v>216</v>
      </c>
    </row>
    <row r="176" s="175" customFormat="true" ht="12.8" hidden="false" customHeight="false" outlineLevel="0" collapsed="false">
      <c r="B176" s="176"/>
      <c r="D176" s="110" t="s">
        <v>142</v>
      </c>
      <c r="E176" s="177"/>
      <c r="F176" s="178" t="s">
        <v>217</v>
      </c>
      <c r="H176" s="179" t="n">
        <v>66.3</v>
      </c>
      <c r="I176" s="180"/>
      <c r="L176" s="176"/>
      <c r="M176" s="181"/>
      <c r="N176" s="182"/>
      <c r="O176" s="182"/>
      <c r="P176" s="182"/>
      <c r="Q176" s="182"/>
      <c r="R176" s="182"/>
      <c r="S176" s="182"/>
      <c r="T176" s="183"/>
      <c r="AT176" s="177" t="s">
        <v>142</v>
      </c>
      <c r="AU176" s="177" t="s">
        <v>82</v>
      </c>
      <c r="AV176" s="175" t="s">
        <v>82</v>
      </c>
      <c r="AW176" s="175" t="s">
        <v>31</v>
      </c>
      <c r="AX176" s="175" t="s">
        <v>80</v>
      </c>
      <c r="AY176" s="177" t="s">
        <v>129</v>
      </c>
    </row>
    <row r="177" s="27" customFormat="true" ht="19.4" hidden="false" customHeight="false" outlineLevel="0" collapsed="false">
      <c r="A177" s="22"/>
      <c r="B177" s="160"/>
      <c r="C177" s="161" t="s">
        <v>218</v>
      </c>
      <c r="D177" s="161" t="s">
        <v>132</v>
      </c>
      <c r="E177" s="162" t="s">
        <v>219</v>
      </c>
      <c r="F177" s="163" t="s">
        <v>220</v>
      </c>
      <c r="G177" s="164" t="s">
        <v>135</v>
      </c>
      <c r="H177" s="165" t="n">
        <v>19.38</v>
      </c>
      <c r="I177" s="166"/>
      <c r="J177" s="167" t="n">
        <f aca="false">ROUND(I177*H177,2)</f>
        <v>0</v>
      </c>
      <c r="K177" s="168" t="s">
        <v>136</v>
      </c>
      <c r="L177" s="23"/>
      <c r="M177" s="169"/>
      <c r="N177" s="170" t="s">
        <v>40</v>
      </c>
      <c r="O177" s="60"/>
      <c r="P177" s="171" t="n">
        <f aca="false">O177*H177</f>
        <v>0</v>
      </c>
      <c r="Q177" s="171" t="n">
        <v>0</v>
      </c>
      <c r="R177" s="171" t="n">
        <f aca="false">Q177*H177</f>
        <v>0</v>
      </c>
      <c r="S177" s="171" t="n">
        <v>0.035</v>
      </c>
      <c r="T177" s="172" t="n">
        <f aca="false">S177*H177</f>
        <v>0.6783</v>
      </c>
      <c r="U177" s="22"/>
      <c r="V177" s="22"/>
      <c r="W177" s="22"/>
      <c r="X177" s="22"/>
      <c r="Y177" s="22"/>
      <c r="Z177" s="22"/>
      <c r="AA177" s="22"/>
      <c r="AB177" s="22"/>
      <c r="AC177" s="22"/>
      <c r="AD177" s="22"/>
      <c r="AE177" s="22"/>
      <c r="AR177" s="173" t="s">
        <v>137</v>
      </c>
      <c r="AT177" s="173" t="s">
        <v>132</v>
      </c>
      <c r="AU177" s="173" t="s">
        <v>82</v>
      </c>
      <c r="AY177" s="3" t="s">
        <v>129</v>
      </c>
      <c r="BE177" s="174" t="n">
        <f aca="false">IF(N177="základní",J177,0)</f>
        <v>0</v>
      </c>
      <c r="BF177" s="174" t="n">
        <f aca="false">IF(N177="snížená",J177,0)</f>
        <v>0</v>
      </c>
      <c r="BG177" s="174" t="n">
        <f aca="false">IF(N177="zákl. přenesená",J177,0)</f>
        <v>0</v>
      </c>
      <c r="BH177" s="174" t="n">
        <f aca="false">IF(N177="sníž. přenesená",J177,0)</f>
        <v>0</v>
      </c>
      <c r="BI177" s="174" t="n">
        <f aca="false">IF(N177="nulová",J177,0)</f>
        <v>0</v>
      </c>
      <c r="BJ177" s="3" t="s">
        <v>80</v>
      </c>
      <c r="BK177" s="174" t="n">
        <f aca="false">ROUND(I177*H177,2)</f>
        <v>0</v>
      </c>
      <c r="BL177" s="3" t="s">
        <v>137</v>
      </c>
      <c r="BM177" s="173" t="s">
        <v>221</v>
      </c>
    </row>
    <row r="178" s="175" customFormat="true" ht="12.8" hidden="false" customHeight="false" outlineLevel="0" collapsed="false">
      <c r="B178" s="176"/>
      <c r="D178" s="110" t="s">
        <v>142</v>
      </c>
      <c r="E178" s="177"/>
      <c r="F178" s="178" t="s">
        <v>222</v>
      </c>
      <c r="H178" s="179" t="n">
        <v>2.269</v>
      </c>
      <c r="I178" s="180"/>
      <c r="L178" s="176"/>
      <c r="M178" s="181"/>
      <c r="N178" s="182"/>
      <c r="O178" s="182"/>
      <c r="P178" s="182"/>
      <c r="Q178" s="182"/>
      <c r="R178" s="182"/>
      <c r="S178" s="182"/>
      <c r="T178" s="183"/>
      <c r="AT178" s="177" t="s">
        <v>142</v>
      </c>
      <c r="AU178" s="177" t="s">
        <v>82</v>
      </c>
      <c r="AV178" s="175" t="s">
        <v>82</v>
      </c>
      <c r="AW178" s="175" t="s">
        <v>31</v>
      </c>
      <c r="AX178" s="175" t="s">
        <v>75</v>
      </c>
      <c r="AY178" s="177" t="s">
        <v>129</v>
      </c>
    </row>
    <row r="179" s="175" customFormat="true" ht="12.8" hidden="false" customHeight="false" outlineLevel="0" collapsed="false">
      <c r="B179" s="176"/>
      <c r="D179" s="110" t="s">
        <v>142</v>
      </c>
      <c r="E179" s="177"/>
      <c r="F179" s="178" t="s">
        <v>223</v>
      </c>
      <c r="H179" s="179" t="n">
        <v>5.13</v>
      </c>
      <c r="I179" s="180"/>
      <c r="L179" s="176"/>
      <c r="M179" s="181"/>
      <c r="N179" s="182"/>
      <c r="O179" s="182"/>
      <c r="P179" s="182"/>
      <c r="Q179" s="182"/>
      <c r="R179" s="182"/>
      <c r="S179" s="182"/>
      <c r="T179" s="183"/>
      <c r="AT179" s="177" t="s">
        <v>142</v>
      </c>
      <c r="AU179" s="177" t="s">
        <v>82</v>
      </c>
      <c r="AV179" s="175" t="s">
        <v>82</v>
      </c>
      <c r="AW179" s="175" t="s">
        <v>31</v>
      </c>
      <c r="AX179" s="175" t="s">
        <v>75</v>
      </c>
      <c r="AY179" s="177" t="s">
        <v>129</v>
      </c>
    </row>
    <row r="180" s="193" customFormat="true" ht="12.8" hidden="false" customHeight="false" outlineLevel="0" collapsed="false">
      <c r="B180" s="194"/>
      <c r="D180" s="110" t="s">
        <v>142</v>
      </c>
      <c r="E180" s="195"/>
      <c r="F180" s="196" t="s">
        <v>151</v>
      </c>
      <c r="H180" s="197" t="n">
        <v>7.399</v>
      </c>
      <c r="I180" s="198"/>
      <c r="L180" s="194"/>
      <c r="M180" s="199"/>
      <c r="N180" s="200"/>
      <c r="O180" s="200"/>
      <c r="P180" s="200"/>
      <c r="Q180" s="200"/>
      <c r="R180" s="200"/>
      <c r="S180" s="200"/>
      <c r="T180" s="201"/>
      <c r="AT180" s="195" t="s">
        <v>142</v>
      </c>
      <c r="AU180" s="195" t="s">
        <v>82</v>
      </c>
      <c r="AV180" s="193" t="s">
        <v>145</v>
      </c>
      <c r="AW180" s="193" t="s">
        <v>31</v>
      </c>
      <c r="AX180" s="193" t="s">
        <v>75</v>
      </c>
      <c r="AY180" s="195" t="s">
        <v>129</v>
      </c>
    </row>
    <row r="181" s="175" customFormat="true" ht="12.8" hidden="false" customHeight="false" outlineLevel="0" collapsed="false">
      <c r="B181" s="176"/>
      <c r="D181" s="110" t="s">
        <v>142</v>
      </c>
      <c r="E181" s="177"/>
      <c r="F181" s="178" t="s">
        <v>224</v>
      </c>
      <c r="H181" s="179" t="n">
        <v>2.32</v>
      </c>
      <c r="I181" s="180"/>
      <c r="L181" s="176"/>
      <c r="M181" s="181"/>
      <c r="N181" s="182"/>
      <c r="O181" s="182"/>
      <c r="P181" s="182"/>
      <c r="Q181" s="182"/>
      <c r="R181" s="182"/>
      <c r="S181" s="182"/>
      <c r="T181" s="183"/>
      <c r="AT181" s="177" t="s">
        <v>142</v>
      </c>
      <c r="AU181" s="177" t="s">
        <v>82</v>
      </c>
      <c r="AV181" s="175" t="s">
        <v>82</v>
      </c>
      <c r="AW181" s="175" t="s">
        <v>31</v>
      </c>
      <c r="AX181" s="175" t="s">
        <v>75</v>
      </c>
      <c r="AY181" s="177" t="s">
        <v>129</v>
      </c>
    </row>
    <row r="182" s="175" customFormat="true" ht="12.8" hidden="false" customHeight="false" outlineLevel="0" collapsed="false">
      <c r="B182" s="176"/>
      <c r="D182" s="110" t="s">
        <v>142</v>
      </c>
      <c r="E182" s="177"/>
      <c r="F182" s="178" t="s">
        <v>223</v>
      </c>
      <c r="H182" s="179" t="n">
        <v>5.13</v>
      </c>
      <c r="I182" s="180"/>
      <c r="L182" s="176"/>
      <c r="M182" s="181"/>
      <c r="N182" s="182"/>
      <c r="O182" s="182"/>
      <c r="P182" s="182"/>
      <c r="Q182" s="182"/>
      <c r="R182" s="182"/>
      <c r="S182" s="182"/>
      <c r="T182" s="183"/>
      <c r="AT182" s="177" t="s">
        <v>142</v>
      </c>
      <c r="AU182" s="177" t="s">
        <v>82</v>
      </c>
      <c r="AV182" s="175" t="s">
        <v>82</v>
      </c>
      <c r="AW182" s="175" t="s">
        <v>31</v>
      </c>
      <c r="AX182" s="175" t="s">
        <v>75</v>
      </c>
      <c r="AY182" s="177" t="s">
        <v>129</v>
      </c>
    </row>
    <row r="183" s="193" customFormat="true" ht="12.8" hidden="false" customHeight="false" outlineLevel="0" collapsed="false">
      <c r="B183" s="194"/>
      <c r="D183" s="110" t="s">
        <v>142</v>
      </c>
      <c r="E183" s="195"/>
      <c r="F183" s="196" t="s">
        <v>151</v>
      </c>
      <c r="H183" s="197" t="n">
        <v>7.45</v>
      </c>
      <c r="I183" s="198"/>
      <c r="L183" s="194"/>
      <c r="M183" s="199"/>
      <c r="N183" s="200"/>
      <c r="O183" s="200"/>
      <c r="P183" s="200"/>
      <c r="Q183" s="200"/>
      <c r="R183" s="200"/>
      <c r="S183" s="200"/>
      <c r="T183" s="201"/>
      <c r="AT183" s="195" t="s">
        <v>142</v>
      </c>
      <c r="AU183" s="195" t="s">
        <v>82</v>
      </c>
      <c r="AV183" s="193" t="s">
        <v>145</v>
      </c>
      <c r="AW183" s="193" t="s">
        <v>31</v>
      </c>
      <c r="AX183" s="193" t="s">
        <v>75</v>
      </c>
      <c r="AY183" s="195" t="s">
        <v>129</v>
      </c>
    </row>
    <row r="184" s="175" customFormat="true" ht="12.8" hidden="false" customHeight="false" outlineLevel="0" collapsed="false">
      <c r="B184" s="176"/>
      <c r="D184" s="110" t="s">
        <v>142</v>
      </c>
      <c r="E184" s="177"/>
      <c r="F184" s="178" t="s">
        <v>225</v>
      </c>
      <c r="H184" s="179" t="n">
        <v>4.531</v>
      </c>
      <c r="I184" s="180"/>
      <c r="L184" s="176"/>
      <c r="M184" s="181"/>
      <c r="N184" s="182"/>
      <c r="O184" s="182"/>
      <c r="P184" s="182"/>
      <c r="Q184" s="182"/>
      <c r="R184" s="182"/>
      <c r="S184" s="182"/>
      <c r="T184" s="183"/>
      <c r="AT184" s="177" t="s">
        <v>142</v>
      </c>
      <c r="AU184" s="177" t="s">
        <v>82</v>
      </c>
      <c r="AV184" s="175" t="s">
        <v>82</v>
      </c>
      <c r="AW184" s="175" t="s">
        <v>31</v>
      </c>
      <c r="AX184" s="175" t="s">
        <v>75</v>
      </c>
      <c r="AY184" s="177" t="s">
        <v>129</v>
      </c>
    </row>
    <row r="185" s="193" customFormat="true" ht="12.8" hidden="false" customHeight="false" outlineLevel="0" collapsed="false">
      <c r="B185" s="194"/>
      <c r="D185" s="110" t="s">
        <v>142</v>
      </c>
      <c r="E185" s="195"/>
      <c r="F185" s="196" t="s">
        <v>151</v>
      </c>
      <c r="H185" s="197" t="n">
        <v>4.531</v>
      </c>
      <c r="I185" s="198"/>
      <c r="L185" s="194"/>
      <c r="M185" s="199"/>
      <c r="N185" s="200"/>
      <c r="O185" s="200"/>
      <c r="P185" s="200"/>
      <c r="Q185" s="200"/>
      <c r="R185" s="200"/>
      <c r="S185" s="200"/>
      <c r="T185" s="201"/>
      <c r="AT185" s="195" t="s">
        <v>142</v>
      </c>
      <c r="AU185" s="195" t="s">
        <v>82</v>
      </c>
      <c r="AV185" s="193" t="s">
        <v>145</v>
      </c>
      <c r="AW185" s="193" t="s">
        <v>31</v>
      </c>
      <c r="AX185" s="193" t="s">
        <v>75</v>
      </c>
      <c r="AY185" s="195" t="s">
        <v>129</v>
      </c>
    </row>
    <row r="186" s="184" customFormat="true" ht="12.8" hidden="false" customHeight="false" outlineLevel="0" collapsed="false">
      <c r="B186" s="185"/>
      <c r="D186" s="110" t="s">
        <v>142</v>
      </c>
      <c r="E186" s="186"/>
      <c r="F186" s="187" t="s">
        <v>144</v>
      </c>
      <c r="H186" s="188" t="n">
        <v>19.38</v>
      </c>
      <c r="I186" s="189"/>
      <c r="L186" s="185"/>
      <c r="M186" s="190"/>
      <c r="N186" s="191"/>
      <c r="O186" s="191"/>
      <c r="P186" s="191"/>
      <c r="Q186" s="191"/>
      <c r="R186" s="191"/>
      <c r="S186" s="191"/>
      <c r="T186" s="192"/>
      <c r="AT186" s="186" t="s">
        <v>142</v>
      </c>
      <c r="AU186" s="186" t="s">
        <v>82</v>
      </c>
      <c r="AV186" s="184" t="s">
        <v>137</v>
      </c>
      <c r="AW186" s="184" t="s">
        <v>31</v>
      </c>
      <c r="AX186" s="184" t="s">
        <v>80</v>
      </c>
      <c r="AY186" s="186" t="s">
        <v>129</v>
      </c>
    </row>
    <row r="187" s="27" customFormat="true" ht="19.4" hidden="false" customHeight="false" outlineLevel="0" collapsed="false">
      <c r="A187" s="22"/>
      <c r="B187" s="160"/>
      <c r="C187" s="161" t="s">
        <v>226</v>
      </c>
      <c r="D187" s="161" t="s">
        <v>132</v>
      </c>
      <c r="E187" s="162" t="s">
        <v>227</v>
      </c>
      <c r="F187" s="163" t="s">
        <v>228</v>
      </c>
      <c r="G187" s="164" t="s">
        <v>135</v>
      </c>
      <c r="H187" s="165" t="n">
        <v>1.546</v>
      </c>
      <c r="I187" s="166"/>
      <c r="J187" s="167" t="n">
        <f aca="false">ROUND(I187*H187,2)</f>
        <v>0</v>
      </c>
      <c r="K187" s="168" t="s">
        <v>136</v>
      </c>
      <c r="L187" s="23"/>
      <c r="M187" s="169"/>
      <c r="N187" s="170" t="s">
        <v>40</v>
      </c>
      <c r="O187" s="60"/>
      <c r="P187" s="171" t="n">
        <f aca="false">O187*H187</f>
        <v>0</v>
      </c>
      <c r="Q187" s="171" t="n">
        <v>0</v>
      </c>
      <c r="R187" s="171" t="n">
        <f aca="false">Q187*H187</f>
        <v>0</v>
      </c>
      <c r="S187" s="171" t="n">
        <v>0.048</v>
      </c>
      <c r="T187" s="172" t="n">
        <f aca="false">S187*H187</f>
        <v>0.074208</v>
      </c>
      <c r="U187" s="22"/>
      <c r="V187" s="22"/>
      <c r="W187" s="22"/>
      <c r="X187" s="22"/>
      <c r="Y187" s="22"/>
      <c r="Z187" s="22"/>
      <c r="AA187" s="22"/>
      <c r="AB187" s="22"/>
      <c r="AC187" s="22"/>
      <c r="AD187" s="22"/>
      <c r="AE187" s="22"/>
      <c r="AR187" s="173" t="s">
        <v>137</v>
      </c>
      <c r="AT187" s="173" t="s">
        <v>132</v>
      </c>
      <c r="AU187" s="173" t="s">
        <v>82</v>
      </c>
      <c r="AY187" s="3" t="s">
        <v>129</v>
      </c>
      <c r="BE187" s="174" t="n">
        <f aca="false">IF(N187="základní",J187,0)</f>
        <v>0</v>
      </c>
      <c r="BF187" s="174" t="n">
        <f aca="false">IF(N187="snížená",J187,0)</f>
        <v>0</v>
      </c>
      <c r="BG187" s="174" t="n">
        <f aca="false">IF(N187="zákl. přenesená",J187,0)</f>
        <v>0</v>
      </c>
      <c r="BH187" s="174" t="n">
        <f aca="false">IF(N187="sníž. přenesená",J187,0)</f>
        <v>0</v>
      </c>
      <c r="BI187" s="174" t="n">
        <f aca="false">IF(N187="nulová",J187,0)</f>
        <v>0</v>
      </c>
      <c r="BJ187" s="3" t="s">
        <v>80</v>
      </c>
      <c r="BK187" s="174" t="n">
        <f aca="false">ROUND(I187*H187,2)</f>
        <v>0</v>
      </c>
      <c r="BL187" s="3" t="s">
        <v>137</v>
      </c>
      <c r="BM187" s="173" t="s">
        <v>229</v>
      </c>
    </row>
    <row r="188" s="175" customFormat="true" ht="12.8" hidden="false" customHeight="false" outlineLevel="0" collapsed="false">
      <c r="B188" s="176"/>
      <c r="D188" s="110" t="s">
        <v>142</v>
      </c>
      <c r="E188" s="177"/>
      <c r="F188" s="178" t="s">
        <v>230</v>
      </c>
      <c r="H188" s="179" t="n">
        <v>1.546</v>
      </c>
      <c r="I188" s="180"/>
      <c r="L188" s="176"/>
      <c r="M188" s="181"/>
      <c r="N188" s="182"/>
      <c r="O188" s="182"/>
      <c r="P188" s="182"/>
      <c r="Q188" s="182"/>
      <c r="R188" s="182"/>
      <c r="S188" s="182"/>
      <c r="T188" s="183"/>
      <c r="AT188" s="177" t="s">
        <v>142</v>
      </c>
      <c r="AU188" s="177" t="s">
        <v>82</v>
      </c>
      <c r="AV188" s="175" t="s">
        <v>82</v>
      </c>
      <c r="AW188" s="175" t="s">
        <v>31</v>
      </c>
      <c r="AX188" s="175" t="s">
        <v>80</v>
      </c>
      <c r="AY188" s="177" t="s">
        <v>129</v>
      </c>
    </row>
    <row r="189" s="27" customFormat="true" ht="21.75" hidden="false" customHeight="true" outlineLevel="0" collapsed="false">
      <c r="A189" s="22"/>
      <c r="B189" s="160"/>
      <c r="C189" s="161" t="s">
        <v>231</v>
      </c>
      <c r="D189" s="161" t="s">
        <v>132</v>
      </c>
      <c r="E189" s="162" t="s">
        <v>232</v>
      </c>
      <c r="F189" s="163" t="s">
        <v>233</v>
      </c>
      <c r="G189" s="164" t="s">
        <v>135</v>
      </c>
      <c r="H189" s="165" t="n">
        <v>12</v>
      </c>
      <c r="I189" s="166"/>
      <c r="J189" s="167" t="n">
        <f aca="false">ROUND(I189*H189,2)</f>
        <v>0</v>
      </c>
      <c r="K189" s="168" t="s">
        <v>136</v>
      </c>
      <c r="L189" s="23"/>
      <c r="M189" s="169"/>
      <c r="N189" s="170" t="s">
        <v>40</v>
      </c>
      <c r="O189" s="60"/>
      <c r="P189" s="171" t="n">
        <f aca="false">O189*H189</f>
        <v>0</v>
      </c>
      <c r="Q189" s="171" t="n">
        <v>0</v>
      </c>
      <c r="R189" s="171" t="n">
        <f aca="false">Q189*H189</f>
        <v>0</v>
      </c>
      <c r="S189" s="171" t="n">
        <v>0.076</v>
      </c>
      <c r="T189" s="172" t="n">
        <f aca="false">S189*H189</f>
        <v>0.912</v>
      </c>
      <c r="U189" s="22"/>
      <c r="V189" s="22"/>
      <c r="W189" s="22"/>
      <c r="X189" s="22"/>
      <c r="Y189" s="22"/>
      <c r="Z189" s="22"/>
      <c r="AA189" s="22"/>
      <c r="AB189" s="22"/>
      <c r="AC189" s="22"/>
      <c r="AD189" s="22"/>
      <c r="AE189" s="22"/>
      <c r="AR189" s="173" t="s">
        <v>137</v>
      </c>
      <c r="AT189" s="173" t="s">
        <v>132</v>
      </c>
      <c r="AU189" s="173" t="s">
        <v>82</v>
      </c>
      <c r="AY189" s="3" t="s">
        <v>129</v>
      </c>
      <c r="BE189" s="174" t="n">
        <f aca="false">IF(N189="základní",J189,0)</f>
        <v>0</v>
      </c>
      <c r="BF189" s="174" t="n">
        <f aca="false">IF(N189="snížená",J189,0)</f>
        <v>0</v>
      </c>
      <c r="BG189" s="174" t="n">
        <f aca="false">IF(N189="zákl. přenesená",J189,0)</f>
        <v>0</v>
      </c>
      <c r="BH189" s="174" t="n">
        <f aca="false">IF(N189="sníž. přenesená",J189,0)</f>
        <v>0</v>
      </c>
      <c r="BI189" s="174" t="n">
        <f aca="false">IF(N189="nulová",J189,0)</f>
        <v>0</v>
      </c>
      <c r="BJ189" s="3" t="s">
        <v>80</v>
      </c>
      <c r="BK189" s="174" t="n">
        <f aca="false">ROUND(I189*H189,2)</f>
        <v>0</v>
      </c>
      <c r="BL189" s="3" t="s">
        <v>137</v>
      </c>
      <c r="BM189" s="173" t="s">
        <v>234</v>
      </c>
    </row>
    <row r="190" s="175" customFormat="true" ht="12.8" hidden="false" customHeight="false" outlineLevel="0" collapsed="false">
      <c r="B190" s="176"/>
      <c r="D190" s="110" t="s">
        <v>142</v>
      </c>
      <c r="E190" s="177"/>
      <c r="F190" s="178" t="s">
        <v>235</v>
      </c>
      <c r="H190" s="179" t="n">
        <v>6</v>
      </c>
      <c r="I190" s="180"/>
      <c r="L190" s="176"/>
      <c r="M190" s="181"/>
      <c r="N190" s="182"/>
      <c r="O190" s="182"/>
      <c r="P190" s="182"/>
      <c r="Q190" s="182"/>
      <c r="R190" s="182"/>
      <c r="S190" s="182"/>
      <c r="T190" s="183"/>
      <c r="AT190" s="177" t="s">
        <v>142</v>
      </c>
      <c r="AU190" s="177" t="s">
        <v>82</v>
      </c>
      <c r="AV190" s="175" t="s">
        <v>82</v>
      </c>
      <c r="AW190" s="175" t="s">
        <v>31</v>
      </c>
      <c r="AX190" s="175" t="s">
        <v>75</v>
      </c>
      <c r="AY190" s="177" t="s">
        <v>129</v>
      </c>
    </row>
    <row r="191" s="175" customFormat="true" ht="12.8" hidden="false" customHeight="false" outlineLevel="0" collapsed="false">
      <c r="B191" s="176"/>
      <c r="D191" s="110" t="s">
        <v>142</v>
      </c>
      <c r="E191" s="177"/>
      <c r="F191" s="178" t="s">
        <v>236</v>
      </c>
      <c r="H191" s="179" t="n">
        <v>6</v>
      </c>
      <c r="I191" s="180"/>
      <c r="L191" s="176"/>
      <c r="M191" s="181"/>
      <c r="N191" s="182"/>
      <c r="O191" s="182"/>
      <c r="P191" s="182"/>
      <c r="Q191" s="182"/>
      <c r="R191" s="182"/>
      <c r="S191" s="182"/>
      <c r="T191" s="183"/>
      <c r="AT191" s="177" t="s">
        <v>142</v>
      </c>
      <c r="AU191" s="177" t="s">
        <v>82</v>
      </c>
      <c r="AV191" s="175" t="s">
        <v>82</v>
      </c>
      <c r="AW191" s="175" t="s">
        <v>31</v>
      </c>
      <c r="AX191" s="175" t="s">
        <v>75</v>
      </c>
      <c r="AY191" s="177" t="s">
        <v>129</v>
      </c>
    </row>
    <row r="192" s="184" customFormat="true" ht="12.8" hidden="false" customHeight="false" outlineLevel="0" collapsed="false">
      <c r="B192" s="185"/>
      <c r="D192" s="110" t="s">
        <v>142</v>
      </c>
      <c r="E192" s="186"/>
      <c r="F192" s="187" t="s">
        <v>144</v>
      </c>
      <c r="H192" s="188" t="n">
        <v>12</v>
      </c>
      <c r="I192" s="189"/>
      <c r="L192" s="185"/>
      <c r="M192" s="190"/>
      <c r="N192" s="191"/>
      <c r="O192" s="191"/>
      <c r="P192" s="191"/>
      <c r="Q192" s="191"/>
      <c r="R192" s="191"/>
      <c r="S192" s="191"/>
      <c r="T192" s="192"/>
      <c r="AT192" s="186" t="s">
        <v>142</v>
      </c>
      <c r="AU192" s="186" t="s">
        <v>82</v>
      </c>
      <c r="AV192" s="184" t="s">
        <v>137</v>
      </c>
      <c r="AW192" s="184" t="s">
        <v>31</v>
      </c>
      <c r="AX192" s="184" t="s">
        <v>80</v>
      </c>
      <c r="AY192" s="186" t="s">
        <v>129</v>
      </c>
    </row>
    <row r="193" s="27" customFormat="true" ht="16.5" hidden="false" customHeight="true" outlineLevel="0" collapsed="false">
      <c r="A193" s="22"/>
      <c r="B193" s="160"/>
      <c r="C193" s="161" t="s">
        <v>237</v>
      </c>
      <c r="D193" s="161" t="s">
        <v>132</v>
      </c>
      <c r="E193" s="162" t="s">
        <v>238</v>
      </c>
      <c r="F193" s="163" t="s">
        <v>239</v>
      </c>
      <c r="G193" s="164" t="s">
        <v>240</v>
      </c>
      <c r="H193" s="165" t="n">
        <v>2</v>
      </c>
      <c r="I193" s="166"/>
      <c r="J193" s="167" t="n">
        <f aca="false">ROUND(I193*H193,2)</f>
        <v>0</v>
      </c>
      <c r="K193" s="168"/>
      <c r="L193" s="23"/>
      <c r="M193" s="169"/>
      <c r="N193" s="170" t="s">
        <v>40</v>
      </c>
      <c r="O193" s="60"/>
      <c r="P193" s="171" t="n">
        <f aca="false">O193*H193</f>
        <v>0</v>
      </c>
      <c r="Q193" s="171" t="n">
        <v>0</v>
      </c>
      <c r="R193" s="171" t="n">
        <f aca="false">Q193*H193</f>
        <v>0</v>
      </c>
      <c r="S193" s="171" t="n">
        <v>0.015</v>
      </c>
      <c r="T193" s="172" t="n">
        <f aca="false">S193*H193</f>
        <v>0.03</v>
      </c>
      <c r="U193" s="22"/>
      <c r="V193" s="22"/>
      <c r="W193" s="22"/>
      <c r="X193" s="22"/>
      <c r="Y193" s="22"/>
      <c r="Z193" s="22"/>
      <c r="AA193" s="22"/>
      <c r="AB193" s="22"/>
      <c r="AC193" s="22"/>
      <c r="AD193" s="22"/>
      <c r="AE193" s="22"/>
      <c r="AR193" s="173" t="s">
        <v>137</v>
      </c>
      <c r="AT193" s="173" t="s">
        <v>132</v>
      </c>
      <c r="AU193" s="173" t="s">
        <v>82</v>
      </c>
      <c r="AY193" s="3" t="s">
        <v>129</v>
      </c>
      <c r="BE193" s="174" t="n">
        <f aca="false">IF(N193="základní",J193,0)</f>
        <v>0</v>
      </c>
      <c r="BF193" s="174" t="n">
        <f aca="false">IF(N193="snížená",J193,0)</f>
        <v>0</v>
      </c>
      <c r="BG193" s="174" t="n">
        <f aca="false">IF(N193="zákl. přenesená",J193,0)</f>
        <v>0</v>
      </c>
      <c r="BH193" s="174" t="n">
        <f aca="false">IF(N193="sníž. přenesená",J193,0)</f>
        <v>0</v>
      </c>
      <c r="BI193" s="174" t="n">
        <f aca="false">IF(N193="nulová",J193,0)</f>
        <v>0</v>
      </c>
      <c r="BJ193" s="3" t="s">
        <v>80</v>
      </c>
      <c r="BK193" s="174" t="n">
        <f aca="false">ROUND(I193*H193,2)</f>
        <v>0</v>
      </c>
      <c r="BL193" s="3" t="s">
        <v>137</v>
      </c>
      <c r="BM193" s="173" t="s">
        <v>241</v>
      </c>
    </row>
    <row r="194" s="27" customFormat="true" ht="19.4" hidden="false" customHeight="false" outlineLevel="0" collapsed="false">
      <c r="A194" s="22"/>
      <c r="B194" s="160"/>
      <c r="C194" s="161" t="s">
        <v>6</v>
      </c>
      <c r="D194" s="161" t="s">
        <v>132</v>
      </c>
      <c r="E194" s="162" t="s">
        <v>242</v>
      </c>
      <c r="F194" s="163" t="s">
        <v>243</v>
      </c>
      <c r="G194" s="164" t="s">
        <v>183</v>
      </c>
      <c r="H194" s="165" t="n">
        <v>5</v>
      </c>
      <c r="I194" s="166"/>
      <c r="J194" s="167" t="n">
        <f aca="false">ROUND(I194*H194,2)</f>
        <v>0</v>
      </c>
      <c r="K194" s="168"/>
      <c r="L194" s="23"/>
      <c r="M194" s="169"/>
      <c r="N194" s="170" t="s">
        <v>40</v>
      </c>
      <c r="O194" s="60"/>
      <c r="P194" s="171" t="n">
        <f aca="false">O194*H194</f>
        <v>0</v>
      </c>
      <c r="Q194" s="171" t="n">
        <v>0</v>
      </c>
      <c r="R194" s="171" t="n">
        <f aca="false">Q194*H194</f>
        <v>0</v>
      </c>
      <c r="S194" s="171" t="n">
        <v>0.015</v>
      </c>
      <c r="T194" s="172" t="n">
        <f aca="false">S194*H194</f>
        <v>0.075</v>
      </c>
      <c r="U194" s="22"/>
      <c r="V194" s="22"/>
      <c r="W194" s="22"/>
      <c r="X194" s="22"/>
      <c r="Y194" s="22"/>
      <c r="Z194" s="22"/>
      <c r="AA194" s="22"/>
      <c r="AB194" s="22"/>
      <c r="AC194" s="22"/>
      <c r="AD194" s="22"/>
      <c r="AE194" s="22"/>
      <c r="AR194" s="173" t="s">
        <v>137</v>
      </c>
      <c r="AT194" s="173" t="s">
        <v>132</v>
      </c>
      <c r="AU194" s="173" t="s">
        <v>82</v>
      </c>
      <c r="AY194" s="3" t="s">
        <v>129</v>
      </c>
      <c r="BE194" s="174" t="n">
        <f aca="false">IF(N194="základní",J194,0)</f>
        <v>0</v>
      </c>
      <c r="BF194" s="174" t="n">
        <f aca="false">IF(N194="snížená",J194,0)</f>
        <v>0</v>
      </c>
      <c r="BG194" s="174" t="n">
        <f aca="false">IF(N194="zákl. přenesená",J194,0)</f>
        <v>0</v>
      </c>
      <c r="BH194" s="174" t="n">
        <f aca="false">IF(N194="sníž. přenesená",J194,0)</f>
        <v>0</v>
      </c>
      <c r="BI194" s="174" t="n">
        <f aca="false">IF(N194="nulová",J194,0)</f>
        <v>0</v>
      </c>
      <c r="BJ194" s="3" t="s">
        <v>80</v>
      </c>
      <c r="BK194" s="174" t="n">
        <f aca="false">ROUND(I194*H194,2)</f>
        <v>0</v>
      </c>
      <c r="BL194" s="3" t="s">
        <v>137</v>
      </c>
      <c r="BM194" s="173" t="s">
        <v>244</v>
      </c>
    </row>
    <row r="195" s="27" customFormat="true" ht="16.5" hidden="false" customHeight="true" outlineLevel="0" collapsed="false">
      <c r="A195" s="22"/>
      <c r="B195" s="160"/>
      <c r="C195" s="161" t="s">
        <v>245</v>
      </c>
      <c r="D195" s="161" t="s">
        <v>132</v>
      </c>
      <c r="E195" s="162" t="s">
        <v>246</v>
      </c>
      <c r="F195" s="163" t="s">
        <v>247</v>
      </c>
      <c r="G195" s="164" t="s">
        <v>183</v>
      </c>
      <c r="H195" s="165" t="n">
        <v>4</v>
      </c>
      <c r="I195" s="166"/>
      <c r="J195" s="167" t="n">
        <f aca="false">ROUND(I195*H195,2)</f>
        <v>0</v>
      </c>
      <c r="K195" s="168"/>
      <c r="L195" s="23"/>
      <c r="M195" s="169"/>
      <c r="N195" s="170" t="s">
        <v>40</v>
      </c>
      <c r="O195" s="60"/>
      <c r="P195" s="171" t="n">
        <f aca="false">O195*H195</f>
        <v>0</v>
      </c>
      <c r="Q195" s="171" t="n">
        <v>0</v>
      </c>
      <c r="R195" s="171" t="n">
        <f aca="false">Q195*H195</f>
        <v>0</v>
      </c>
      <c r="S195" s="171" t="n">
        <v>0.03</v>
      </c>
      <c r="T195" s="172" t="n">
        <f aca="false">S195*H195</f>
        <v>0.12</v>
      </c>
      <c r="U195" s="22"/>
      <c r="V195" s="22"/>
      <c r="W195" s="22"/>
      <c r="X195" s="22"/>
      <c r="Y195" s="22"/>
      <c r="Z195" s="22"/>
      <c r="AA195" s="22"/>
      <c r="AB195" s="22"/>
      <c r="AC195" s="22"/>
      <c r="AD195" s="22"/>
      <c r="AE195" s="22"/>
      <c r="AR195" s="173" t="s">
        <v>137</v>
      </c>
      <c r="AT195" s="173" t="s">
        <v>132</v>
      </c>
      <c r="AU195" s="173" t="s">
        <v>82</v>
      </c>
      <c r="AY195" s="3" t="s">
        <v>129</v>
      </c>
      <c r="BE195" s="174" t="n">
        <f aca="false">IF(N195="základní",J195,0)</f>
        <v>0</v>
      </c>
      <c r="BF195" s="174" t="n">
        <f aca="false">IF(N195="snížená",J195,0)</f>
        <v>0</v>
      </c>
      <c r="BG195" s="174" t="n">
        <f aca="false">IF(N195="zákl. přenesená",J195,0)</f>
        <v>0</v>
      </c>
      <c r="BH195" s="174" t="n">
        <f aca="false">IF(N195="sníž. přenesená",J195,0)</f>
        <v>0</v>
      </c>
      <c r="BI195" s="174" t="n">
        <f aca="false">IF(N195="nulová",J195,0)</f>
        <v>0</v>
      </c>
      <c r="BJ195" s="3" t="s">
        <v>80</v>
      </c>
      <c r="BK195" s="174" t="n">
        <f aca="false">ROUND(I195*H195,2)</f>
        <v>0</v>
      </c>
      <c r="BL195" s="3" t="s">
        <v>137</v>
      </c>
      <c r="BM195" s="173" t="s">
        <v>248</v>
      </c>
    </row>
    <row r="196" s="27" customFormat="true" ht="16.5" hidden="false" customHeight="true" outlineLevel="0" collapsed="false">
      <c r="A196" s="22"/>
      <c r="B196" s="160"/>
      <c r="C196" s="161" t="s">
        <v>249</v>
      </c>
      <c r="D196" s="161" t="s">
        <v>132</v>
      </c>
      <c r="E196" s="162" t="s">
        <v>250</v>
      </c>
      <c r="F196" s="163" t="s">
        <v>251</v>
      </c>
      <c r="G196" s="164" t="s">
        <v>183</v>
      </c>
      <c r="H196" s="165" t="n">
        <v>9</v>
      </c>
      <c r="I196" s="166"/>
      <c r="J196" s="167" t="n">
        <f aca="false">ROUND(I196*H196,2)</f>
        <v>0</v>
      </c>
      <c r="K196" s="168"/>
      <c r="L196" s="23"/>
      <c r="M196" s="169"/>
      <c r="N196" s="170" t="s">
        <v>40</v>
      </c>
      <c r="O196" s="60"/>
      <c r="P196" s="171" t="n">
        <f aca="false">O196*H196</f>
        <v>0</v>
      </c>
      <c r="Q196" s="171" t="n">
        <v>0</v>
      </c>
      <c r="R196" s="171" t="n">
        <f aca="false">Q196*H196</f>
        <v>0</v>
      </c>
      <c r="S196" s="171" t="n">
        <v>0.03</v>
      </c>
      <c r="T196" s="172" t="n">
        <f aca="false">S196*H196</f>
        <v>0.27</v>
      </c>
      <c r="U196" s="22"/>
      <c r="V196" s="22"/>
      <c r="W196" s="22"/>
      <c r="X196" s="22"/>
      <c r="Y196" s="22"/>
      <c r="Z196" s="22"/>
      <c r="AA196" s="22"/>
      <c r="AB196" s="22"/>
      <c r="AC196" s="22"/>
      <c r="AD196" s="22"/>
      <c r="AE196" s="22"/>
      <c r="AR196" s="173" t="s">
        <v>137</v>
      </c>
      <c r="AT196" s="173" t="s">
        <v>132</v>
      </c>
      <c r="AU196" s="173" t="s">
        <v>82</v>
      </c>
      <c r="AY196" s="3" t="s">
        <v>129</v>
      </c>
      <c r="BE196" s="174" t="n">
        <f aca="false">IF(N196="základní",J196,0)</f>
        <v>0</v>
      </c>
      <c r="BF196" s="174" t="n">
        <f aca="false">IF(N196="snížená",J196,0)</f>
        <v>0</v>
      </c>
      <c r="BG196" s="174" t="n">
        <f aca="false">IF(N196="zákl. přenesená",J196,0)</f>
        <v>0</v>
      </c>
      <c r="BH196" s="174" t="n">
        <f aca="false">IF(N196="sníž. přenesená",J196,0)</f>
        <v>0</v>
      </c>
      <c r="BI196" s="174" t="n">
        <f aca="false">IF(N196="nulová",J196,0)</f>
        <v>0</v>
      </c>
      <c r="BJ196" s="3" t="s">
        <v>80</v>
      </c>
      <c r="BK196" s="174" t="n">
        <f aca="false">ROUND(I196*H196,2)</f>
        <v>0</v>
      </c>
      <c r="BL196" s="3" t="s">
        <v>137</v>
      </c>
      <c r="BM196" s="173" t="s">
        <v>252</v>
      </c>
    </row>
    <row r="197" s="175" customFormat="true" ht="12.8" hidden="false" customHeight="false" outlineLevel="0" collapsed="false">
      <c r="B197" s="176"/>
      <c r="D197" s="110" t="s">
        <v>142</v>
      </c>
      <c r="E197" s="177"/>
      <c r="F197" s="178" t="s">
        <v>253</v>
      </c>
      <c r="H197" s="179" t="n">
        <v>2</v>
      </c>
      <c r="I197" s="180"/>
      <c r="L197" s="176"/>
      <c r="M197" s="181"/>
      <c r="N197" s="182"/>
      <c r="O197" s="182"/>
      <c r="P197" s="182"/>
      <c r="Q197" s="182"/>
      <c r="R197" s="182"/>
      <c r="S197" s="182"/>
      <c r="T197" s="183"/>
      <c r="AT197" s="177" t="s">
        <v>142</v>
      </c>
      <c r="AU197" s="177" t="s">
        <v>82</v>
      </c>
      <c r="AV197" s="175" t="s">
        <v>82</v>
      </c>
      <c r="AW197" s="175" t="s">
        <v>31</v>
      </c>
      <c r="AX197" s="175" t="s">
        <v>75</v>
      </c>
      <c r="AY197" s="177" t="s">
        <v>129</v>
      </c>
    </row>
    <row r="198" s="175" customFormat="true" ht="12.8" hidden="false" customHeight="false" outlineLevel="0" collapsed="false">
      <c r="B198" s="176"/>
      <c r="D198" s="110" t="s">
        <v>142</v>
      </c>
      <c r="E198" s="177"/>
      <c r="F198" s="178" t="s">
        <v>254</v>
      </c>
      <c r="H198" s="179" t="n">
        <v>3</v>
      </c>
      <c r="I198" s="180"/>
      <c r="L198" s="176"/>
      <c r="M198" s="181"/>
      <c r="N198" s="182"/>
      <c r="O198" s="182"/>
      <c r="P198" s="182"/>
      <c r="Q198" s="182"/>
      <c r="R198" s="182"/>
      <c r="S198" s="182"/>
      <c r="T198" s="183"/>
      <c r="AT198" s="177" t="s">
        <v>142</v>
      </c>
      <c r="AU198" s="177" t="s">
        <v>82</v>
      </c>
      <c r="AV198" s="175" t="s">
        <v>82</v>
      </c>
      <c r="AW198" s="175" t="s">
        <v>31</v>
      </c>
      <c r="AX198" s="175" t="s">
        <v>75</v>
      </c>
      <c r="AY198" s="177" t="s">
        <v>129</v>
      </c>
    </row>
    <row r="199" s="175" customFormat="true" ht="12.8" hidden="false" customHeight="false" outlineLevel="0" collapsed="false">
      <c r="B199" s="176"/>
      <c r="D199" s="110" t="s">
        <v>142</v>
      </c>
      <c r="E199" s="177"/>
      <c r="F199" s="178" t="s">
        <v>255</v>
      </c>
      <c r="H199" s="179" t="n">
        <v>4</v>
      </c>
      <c r="I199" s="180"/>
      <c r="L199" s="176"/>
      <c r="M199" s="181"/>
      <c r="N199" s="182"/>
      <c r="O199" s="182"/>
      <c r="P199" s="182"/>
      <c r="Q199" s="182"/>
      <c r="R199" s="182"/>
      <c r="S199" s="182"/>
      <c r="T199" s="183"/>
      <c r="AT199" s="177" t="s">
        <v>142</v>
      </c>
      <c r="AU199" s="177" t="s">
        <v>82</v>
      </c>
      <c r="AV199" s="175" t="s">
        <v>82</v>
      </c>
      <c r="AW199" s="175" t="s">
        <v>31</v>
      </c>
      <c r="AX199" s="175" t="s">
        <v>75</v>
      </c>
      <c r="AY199" s="177" t="s">
        <v>129</v>
      </c>
    </row>
    <row r="200" s="184" customFormat="true" ht="12.8" hidden="false" customHeight="false" outlineLevel="0" collapsed="false">
      <c r="B200" s="185"/>
      <c r="D200" s="110" t="s">
        <v>142</v>
      </c>
      <c r="E200" s="186"/>
      <c r="F200" s="187" t="s">
        <v>144</v>
      </c>
      <c r="H200" s="188" t="n">
        <v>9</v>
      </c>
      <c r="I200" s="189"/>
      <c r="L200" s="185"/>
      <c r="M200" s="190"/>
      <c r="N200" s="191"/>
      <c r="O200" s="191"/>
      <c r="P200" s="191"/>
      <c r="Q200" s="191"/>
      <c r="R200" s="191"/>
      <c r="S200" s="191"/>
      <c r="T200" s="192"/>
      <c r="AT200" s="186" t="s">
        <v>142</v>
      </c>
      <c r="AU200" s="186" t="s">
        <v>82</v>
      </c>
      <c r="AV200" s="184" t="s">
        <v>137</v>
      </c>
      <c r="AW200" s="184" t="s">
        <v>31</v>
      </c>
      <c r="AX200" s="184" t="s">
        <v>80</v>
      </c>
      <c r="AY200" s="186" t="s">
        <v>129</v>
      </c>
    </row>
    <row r="201" s="27" customFormat="true" ht="16.5" hidden="false" customHeight="true" outlineLevel="0" collapsed="false">
      <c r="A201" s="22"/>
      <c r="B201" s="160"/>
      <c r="C201" s="161" t="s">
        <v>256</v>
      </c>
      <c r="D201" s="161" t="s">
        <v>132</v>
      </c>
      <c r="E201" s="162" t="s">
        <v>257</v>
      </c>
      <c r="F201" s="163" t="s">
        <v>258</v>
      </c>
      <c r="G201" s="164" t="s">
        <v>183</v>
      </c>
      <c r="H201" s="165" t="n">
        <v>5</v>
      </c>
      <c r="I201" s="166"/>
      <c r="J201" s="167" t="n">
        <f aca="false">ROUND(I201*H201,2)</f>
        <v>0</v>
      </c>
      <c r="K201" s="168"/>
      <c r="L201" s="23"/>
      <c r="M201" s="169"/>
      <c r="N201" s="170" t="s">
        <v>40</v>
      </c>
      <c r="O201" s="60"/>
      <c r="P201" s="171" t="n">
        <f aca="false">O201*H201</f>
        <v>0</v>
      </c>
      <c r="Q201" s="171" t="n">
        <v>0</v>
      </c>
      <c r="R201" s="171" t="n">
        <f aca="false">Q201*H201</f>
        <v>0</v>
      </c>
      <c r="S201" s="171" t="n">
        <v>0.03</v>
      </c>
      <c r="T201" s="172" t="n">
        <f aca="false">S201*H201</f>
        <v>0.15</v>
      </c>
      <c r="U201" s="22"/>
      <c r="V201" s="22"/>
      <c r="W201" s="22"/>
      <c r="X201" s="22"/>
      <c r="Y201" s="22"/>
      <c r="Z201" s="22"/>
      <c r="AA201" s="22"/>
      <c r="AB201" s="22"/>
      <c r="AC201" s="22"/>
      <c r="AD201" s="22"/>
      <c r="AE201" s="22"/>
      <c r="AR201" s="173" t="s">
        <v>137</v>
      </c>
      <c r="AT201" s="173" t="s">
        <v>132</v>
      </c>
      <c r="AU201" s="173" t="s">
        <v>82</v>
      </c>
      <c r="AY201" s="3" t="s">
        <v>129</v>
      </c>
      <c r="BE201" s="174" t="n">
        <f aca="false">IF(N201="základní",J201,0)</f>
        <v>0</v>
      </c>
      <c r="BF201" s="174" t="n">
        <f aca="false">IF(N201="snížená",J201,0)</f>
        <v>0</v>
      </c>
      <c r="BG201" s="174" t="n">
        <f aca="false">IF(N201="zákl. přenesená",J201,0)</f>
        <v>0</v>
      </c>
      <c r="BH201" s="174" t="n">
        <f aca="false">IF(N201="sníž. přenesená",J201,0)</f>
        <v>0</v>
      </c>
      <c r="BI201" s="174" t="n">
        <f aca="false">IF(N201="nulová",J201,0)</f>
        <v>0</v>
      </c>
      <c r="BJ201" s="3" t="s">
        <v>80</v>
      </c>
      <c r="BK201" s="174" t="n">
        <f aca="false">ROUND(I201*H201,2)</f>
        <v>0</v>
      </c>
      <c r="BL201" s="3" t="s">
        <v>137</v>
      </c>
      <c r="BM201" s="173" t="s">
        <v>259</v>
      </c>
    </row>
    <row r="202" s="175" customFormat="true" ht="12.8" hidden="false" customHeight="false" outlineLevel="0" collapsed="false">
      <c r="B202" s="176"/>
      <c r="D202" s="110" t="s">
        <v>142</v>
      </c>
      <c r="E202" s="177"/>
      <c r="F202" s="178" t="s">
        <v>178</v>
      </c>
      <c r="H202" s="179" t="n">
        <v>2</v>
      </c>
      <c r="I202" s="180"/>
      <c r="L202" s="176"/>
      <c r="M202" s="181"/>
      <c r="N202" s="182"/>
      <c r="O202" s="182"/>
      <c r="P202" s="182"/>
      <c r="Q202" s="182"/>
      <c r="R202" s="182"/>
      <c r="S202" s="182"/>
      <c r="T202" s="183"/>
      <c r="AT202" s="177" t="s">
        <v>142</v>
      </c>
      <c r="AU202" s="177" t="s">
        <v>82</v>
      </c>
      <c r="AV202" s="175" t="s">
        <v>82</v>
      </c>
      <c r="AW202" s="175" t="s">
        <v>31</v>
      </c>
      <c r="AX202" s="175" t="s">
        <v>75</v>
      </c>
      <c r="AY202" s="177" t="s">
        <v>129</v>
      </c>
    </row>
    <row r="203" s="175" customFormat="true" ht="12.8" hidden="false" customHeight="false" outlineLevel="0" collapsed="false">
      <c r="B203" s="176"/>
      <c r="D203" s="110" t="s">
        <v>142</v>
      </c>
      <c r="E203" s="177"/>
      <c r="F203" s="178" t="s">
        <v>260</v>
      </c>
      <c r="H203" s="179" t="n">
        <v>3</v>
      </c>
      <c r="I203" s="180"/>
      <c r="L203" s="176"/>
      <c r="M203" s="181"/>
      <c r="N203" s="182"/>
      <c r="O203" s="182"/>
      <c r="P203" s="182"/>
      <c r="Q203" s="182"/>
      <c r="R203" s="182"/>
      <c r="S203" s="182"/>
      <c r="T203" s="183"/>
      <c r="AT203" s="177" t="s">
        <v>142</v>
      </c>
      <c r="AU203" s="177" t="s">
        <v>82</v>
      </c>
      <c r="AV203" s="175" t="s">
        <v>82</v>
      </c>
      <c r="AW203" s="175" t="s">
        <v>31</v>
      </c>
      <c r="AX203" s="175" t="s">
        <v>75</v>
      </c>
      <c r="AY203" s="177" t="s">
        <v>129</v>
      </c>
    </row>
    <row r="204" s="184" customFormat="true" ht="12.8" hidden="false" customHeight="false" outlineLevel="0" collapsed="false">
      <c r="B204" s="185"/>
      <c r="D204" s="110" t="s">
        <v>142</v>
      </c>
      <c r="E204" s="186"/>
      <c r="F204" s="187" t="s">
        <v>144</v>
      </c>
      <c r="H204" s="188" t="n">
        <v>5</v>
      </c>
      <c r="I204" s="189"/>
      <c r="L204" s="185"/>
      <c r="M204" s="190"/>
      <c r="N204" s="191"/>
      <c r="O204" s="191"/>
      <c r="P204" s="191"/>
      <c r="Q204" s="191"/>
      <c r="R204" s="191"/>
      <c r="S204" s="191"/>
      <c r="T204" s="192"/>
      <c r="AT204" s="186" t="s">
        <v>142</v>
      </c>
      <c r="AU204" s="186" t="s">
        <v>82</v>
      </c>
      <c r="AV204" s="184" t="s">
        <v>137</v>
      </c>
      <c r="AW204" s="184" t="s">
        <v>31</v>
      </c>
      <c r="AX204" s="184" t="s">
        <v>80</v>
      </c>
      <c r="AY204" s="186" t="s">
        <v>129</v>
      </c>
    </row>
    <row r="205" s="27" customFormat="true" ht="16.5" hidden="false" customHeight="true" outlineLevel="0" collapsed="false">
      <c r="A205" s="22"/>
      <c r="B205" s="160"/>
      <c r="C205" s="161" t="s">
        <v>261</v>
      </c>
      <c r="D205" s="161" t="s">
        <v>132</v>
      </c>
      <c r="E205" s="162" t="s">
        <v>262</v>
      </c>
      <c r="F205" s="163" t="s">
        <v>263</v>
      </c>
      <c r="G205" s="164" t="s">
        <v>183</v>
      </c>
      <c r="H205" s="165" t="n">
        <v>1</v>
      </c>
      <c r="I205" s="166"/>
      <c r="J205" s="167" t="n">
        <f aca="false">ROUND(I205*H205,2)</f>
        <v>0</v>
      </c>
      <c r="K205" s="168"/>
      <c r="L205" s="23"/>
      <c r="M205" s="169"/>
      <c r="N205" s="170" t="s">
        <v>40</v>
      </c>
      <c r="O205" s="60"/>
      <c r="P205" s="171" t="n">
        <f aca="false">O205*H205</f>
        <v>0</v>
      </c>
      <c r="Q205" s="171" t="n">
        <v>0</v>
      </c>
      <c r="R205" s="171" t="n">
        <f aca="false">Q205*H205</f>
        <v>0</v>
      </c>
      <c r="S205" s="171" t="n">
        <v>0.03</v>
      </c>
      <c r="T205" s="172" t="n">
        <f aca="false">S205*H205</f>
        <v>0.03</v>
      </c>
      <c r="U205" s="22"/>
      <c r="V205" s="22"/>
      <c r="W205" s="22"/>
      <c r="X205" s="22"/>
      <c r="Y205" s="22"/>
      <c r="Z205" s="22"/>
      <c r="AA205" s="22"/>
      <c r="AB205" s="22"/>
      <c r="AC205" s="22"/>
      <c r="AD205" s="22"/>
      <c r="AE205" s="22"/>
      <c r="AR205" s="173" t="s">
        <v>137</v>
      </c>
      <c r="AT205" s="173" t="s">
        <v>132</v>
      </c>
      <c r="AU205" s="173" t="s">
        <v>82</v>
      </c>
      <c r="AY205" s="3" t="s">
        <v>129</v>
      </c>
      <c r="BE205" s="174" t="n">
        <f aca="false">IF(N205="základní",J205,0)</f>
        <v>0</v>
      </c>
      <c r="BF205" s="174" t="n">
        <f aca="false">IF(N205="snížená",J205,0)</f>
        <v>0</v>
      </c>
      <c r="BG205" s="174" t="n">
        <f aca="false">IF(N205="zákl. přenesená",J205,0)</f>
        <v>0</v>
      </c>
      <c r="BH205" s="174" t="n">
        <f aca="false">IF(N205="sníž. přenesená",J205,0)</f>
        <v>0</v>
      </c>
      <c r="BI205" s="174" t="n">
        <f aca="false">IF(N205="nulová",J205,0)</f>
        <v>0</v>
      </c>
      <c r="BJ205" s="3" t="s">
        <v>80</v>
      </c>
      <c r="BK205" s="174" t="n">
        <f aca="false">ROUND(I205*H205,2)</f>
        <v>0</v>
      </c>
      <c r="BL205" s="3" t="s">
        <v>137</v>
      </c>
      <c r="BM205" s="173" t="s">
        <v>264</v>
      </c>
    </row>
    <row r="206" s="175" customFormat="true" ht="12.8" hidden="false" customHeight="false" outlineLevel="0" collapsed="false">
      <c r="B206" s="176"/>
      <c r="D206" s="110" t="s">
        <v>142</v>
      </c>
      <c r="E206" s="177"/>
      <c r="F206" s="178" t="s">
        <v>80</v>
      </c>
      <c r="H206" s="179" t="n">
        <v>1</v>
      </c>
      <c r="I206" s="180"/>
      <c r="L206" s="176"/>
      <c r="M206" s="181"/>
      <c r="N206" s="182"/>
      <c r="O206" s="182"/>
      <c r="P206" s="182"/>
      <c r="Q206" s="182"/>
      <c r="R206" s="182"/>
      <c r="S206" s="182"/>
      <c r="T206" s="183"/>
      <c r="AT206" s="177" t="s">
        <v>142</v>
      </c>
      <c r="AU206" s="177" t="s">
        <v>82</v>
      </c>
      <c r="AV206" s="175" t="s">
        <v>82</v>
      </c>
      <c r="AW206" s="175" t="s">
        <v>31</v>
      </c>
      <c r="AX206" s="175" t="s">
        <v>75</v>
      </c>
      <c r="AY206" s="177" t="s">
        <v>129</v>
      </c>
    </row>
    <row r="207" s="175" customFormat="true" ht="12.8" hidden="false" customHeight="false" outlineLevel="0" collapsed="false">
      <c r="B207" s="176"/>
      <c r="D207" s="110" t="s">
        <v>142</v>
      </c>
      <c r="E207" s="177"/>
      <c r="F207" s="178" t="s">
        <v>75</v>
      </c>
      <c r="H207" s="179" t="n">
        <v>0</v>
      </c>
      <c r="I207" s="180"/>
      <c r="L207" s="176"/>
      <c r="M207" s="181"/>
      <c r="N207" s="182"/>
      <c r="O207" s="182"/>
      <c r="P207" s="182"/>
      <c r="Q207" s="182"/>
      <c r="R207" s="182"/>
      <c r="S207" s="182"/>
      <c r="T207" s="183"/>
      <c r="AT207" s="177" t="s">
        <v>142</v>
      </c>
      <c r="AU207" s="177" t="s">
        <v>82</v>
      </c>
      <c r="AV207" s="175" t="s">
        <v>82</v>
      </c>
      <c r="AW207" s="175" t="s">
        <v>31</v>
      </c>
      <c r="AX207" s="175" t="s">
        <v>75</v>
      </c>
      <c r="AY207" s="177" t="s">
        <v>129</v>
      </c>
    </row>
    <row r="208" s="184" customFormat="true" ht="12.8" hidden="false" customHeight="false" outlineLevel="0" collapsed="false">
      <c r="B208" s="185"/>
      <c r="D208" s="110" t="s">
        <v>142</v>
      </c>
      <c r="E208" s="186"/>
      <c r="F208" s="187" t="s">
        <v>144</v>
      </c>
      <c r="H208" s="188" t="n">
        <v>1</v>
      </c>
      <c r="I208" s="189"/>
      <c r="L208" s="185"/>
      <c r="M208" s="190"/>
      <c r="N208" s="191"/>
      <c r="O208" s="191"/>
      <c r="P208" s="191"/>
      <c r="Q208" s="191"/>
      <c r="R208" s="191"/>
      <c r="S208" s="191"/>
      <c r="T208" s="192"/>
      <c r="AT208" s="186" t="s">
        <v>142</v>
      </c>
      <c r="AU208" s="186" t="s">
        <v>82</v>
      </c>
      <c r="AV208" s="184" t="s">
        <v>137</v>
      </c>
      <c r="AW208" s="184" t="s">
        <v>31</v>
      </c>
      <c r="AX208" s="184" t="s">
        <v>80</v>
      </c>
      <c r="AY208" s="186" t="s">
        <v>129</v>
      </c>
    </row>
    <row r="209" s="27" customFormat="true" ht="16.5" hidden="false" customHeight="true" outlineLevel="0" collapsed="false">
      <c r="A209" s="22"/>
      <c r="B209" s="160"/>
      <c r="C209" s="161" t="s">
        <v>265</v>
      </c>
      <c r="D209" s="161" t="s">
        <v>132</v>
      </c>
      <c r="E209" s="162" t="s">
        <v>266</v>
      </c>
      <c r="F209" s="163" t="s">
        <v>267</v>
      </c>
      <c r="G209" s="164" t="s">
        <v>183</v>
      </c>
      <c r="H209" s="165" t="n">
        <v>4</v>
      </c>
      <c r="I209" s="166"/>
      <c r="J209" s="167" t="n">
        <f aca="false">ROUND(I209*H209,2)</f>
        <v>0</v>
      </c>
      <c r="K209" s="168"/>
      <c r="L209" s="23"/>
      <c r="M209" s="169"/>
      <c r="N209" s="170" t="s">
        <v>40</v>
      </c>
      <c r="O209" s="60"/>
      <c r="P209" s="171" t="n">
        <f aca="false">O209*H209</f>
        <v>0</v>
      </c>
      <c r="Q209" s="171" t="n">
        <v>0</v>
      </c>
      <c r="R209" s="171" t="n">
        <f aca="false">Q209*H209</f>
        <v>0</v>
      </c>
      <c r="S209" s="171" t="n">
        <v>0.03</v>
      </c>
      <c r="T209" s="172" t="n">
        <f aca="false">S209*H209</f>
        <v>0.12</v>
      </c>
      <c r="U209" s="22"/>
      <c r="V209" s="22"/>
      <c r="W209" s="22"/>
      <c r="X209" s="22"/>
      <c r="Y209" s="22"/>
      <c r="Z209" s="22"/>
      <c r="AA209" s="22"/>
      <c r="AB209" s="22"/>
      <c r="AC209" s="22"/>
      <c r="AD209" s="22"/>
      <c r="AE209" s="22"/>
      <c r="AR209" s="173" t="s">
        <v>137</v>
      </c>
      <c r="AT209" s="173" t="s">
        <v>132</v>
      </c>
      <c r="AU209" s="173" t="s">
        <v>82</v>
      </c>
      <c r="AY209" s="3" t="s">
        <v>129</v>
      </c>
      <c r="BE209" s="174" t="n">
        <f aca="false">IF(N209="základní",J209,0)</f>
        <v>0</v>
      </c>
      <c r="BF209" s="174" t="n">
        <f aca="false">IF(N209="snížená",J209,0)</f>
        <v>0</v>
      </c>
      <c r="BG209" s="174" t="n">
        <f aca="false">IF(N209="zákl. přenesená",J209,0)</f>
        <v>0</v>
      </c>
      <c r="BH209" s="174" t="n">
        <f aca="false">IF(N209="sníž. přenesená",J209,0)</f>
        <v>0</v>
      </c>
      <c r="BI209" s="174" t="n">
        <f aca="false">IF(N209="nulová",J209,0)</f>
        <v>0</v>
      </c>
      <c r="BJ209" s="3" t="s">
        <v>80</v>
      </c>
      <c r="BK209" s="174" t="n">
        <f aca="false">ROUND(I209*H209,2)</f>
        <v>0</v>
      </c>
      <c r="BL209" s="3" t="s">
        <v>137</v>
      </c>
      <c r="BM209" s="173" t="s">
        <v>268</v>
      </c>
    </row>
    <row r="210" s="175" customFormat="true" ht="12.8" hidden="false" customHeight="false" outlineLevel="0" collapsed="false">
      <c r="B210" s="176"/>
      <c r="D210" s="110" t="s">
        <v>142</v>
      </c>
      <c r="E210" s="177"/>
      <c r="F210" s="178" t="s">
        <v>82</v>
      </c>
      <c r="H210" s="179" t="n">
        <v>2</v>
      </c>
      <c r="I210" s="180"/>
      <c r="L210" s="176"/>
      <c r="M210" s="181"/>
      <c r="N210" s="182"/>
      <c r="O210" s="182"/>
      <c r="P210" s="182"/>
      <c r="Q210" s="182"/>
      <c r="R210" s="182"/>
      <c r="S210" s="182"/>
      <c r="T210" s="183"/>
      <c r="AT210" s="177" t="s">
        <v>142</v>
      </c>
      <c r="AU210" s="177" t="s">
        <v>82</v>
      </c>
      <c r="AV210" s="175" t="s">
        <v>82</v>
      </c>
      <c r="AW210" s="175" t="s">
        <v>31</v>
      </c>
      <c r="AX210" s="175" t="s">
        <v>75</v>
      </c>
      <c r="AY210" s="177" t="s">
        <v>129</v>
      </c>
    </row>
    <row r="211" s="175" customFormat="true" ht="12.8" hidden="false" customHeight="false" outlineLevel="0" collapsed="false">
      <c r="B211" s="176"/>
      <c r="D211" s="110" t="s">
        <v>142</v>
      </c>
      <c r="E211" s="177"/>
      <c r="F211" s="178" t="s">
        <v>82</v>
      </c>
      <c r="H211" s="179" t="n">
        <v>2</v>
      </c>
      <c r="I211" s="180"/>
      <c r="L211" s="176"/>
      <c r="M211" s="181"/>
      <c r="N211" s="182"/>
      <c r="O211" s="182"/>
      <c r="P211" s="182"/>
      <c r="Q211" s="182"/>
      <c r="R211" s="182"/>
      <c r="S211" s="182"/>
      <c r="T211" s="183"/>
      <c r="AT211" s="177" t="s">
        <v>142</v>
      </c>
      <c r="AU211" s="177" t="s">
        <v>82</v>
      </c>
      <c r="AV211" s="175" t="s">
        <v>82</v>
      </c>
      <c r="AW211" s="175" t="s">
        <v>31</v>
      </c>
      <c r="AX211" s="175" t="s">
        <v>75</v>
      </c>
      <c r="AY211" s="177" t="s">
        <v>129</v>
      </c>
    </row>
    <row r="212" s="184" customFormat="true" ht="12.8" hidden="false" customHeight="false" outlineLevel="0" collapsed="false">
      <c r="B212" s="185"/>
      <c r="D212" s="110" t="s">
        <v>142</v>
      </c>
      <c r="E212" s="186"/>
      <c r="F212" s="187" t="s">
        <v>144</v>
      </c>
      <c r="H212" s="188" t="n">
        <v>4</v>
      </c>
      <c r="I212" s="189"/>
      <c r="L212" s="185"/>
      <c r="M212" s="190"/>
      <c r="N212" s="191"/>
      <c r="O212" s="191"/>
      <c r="P212" s="191"/>
      <c r="Q212" s="191"/>
      <c r="R212" s="191"/>
      <c r="S212" s="191"/>
      <c r="T212" s="192"/>
      <c r="AT212" s="186" t="s">
        <v>142</v>
      </c>
      <c r="AU212" s="186" t="s">
        <v>82</v>
      </c>
      <c r="AV212" s="184" t="s">
        <v>137</v>
      </c>
      <c r="AW212" s="184" t="s">
        <v>31</v>
      </c>
      <c r="AX212" s="184" t="s">
        <v>80</v>
      </c>
      <c r="AY212" s="186" t="s">
        <v>129</v>
      </c>
    </row>
    <row r="213" s="27" customFormat="true" ht="16.5" hidden="false" customHeight="true" outlineLevel="0" collapsed="false">
      <c r="A213" s="22"/>
      <c r="B213" s="160"/>
      <c r="C213" s="161" t="s">
        <v>269</v>
      </c>
      <c r="D213" s="161" t="s">
        <v>132</v>
      </c>
      <c r="E213" s="162" t="s">
        <v>270</v>
      </c>
      <c r="F213" s="163" t="s">
        <v>271</v>
      </c>
      <c r="G213" s="164" t="s">
        <v>183</v>
      </c>
      <c r="H213" s="165" t="n">
        <v>2</v>
      </c>
      <c r="I213" s="166"/>
      <c r="J213" s="167" t="n">
        <f aca="false">ROUND(I213*H213,2)</f>
        <v>0</v>
      </c>
      <c r="K213" s="168"/>
      <c r="L213" s="23"/>
      <c r="M213" s="169"/>
      <c r="N213" s="170" t="s">
        <v>40</v>
      </c>
      <c r="O213" s="60"/>
      <c r="P213" s="171" t="n">
        <f aca="false">O213*H213</f>
        <v>0</v>
      </c>
      <c r="Q213" s="171" t="n">
        <v>0</v>
      </c>
      <c r="R213" s="171" t="n">
        <f aca="false">Q213*H213</f>
        <v>0</v>
      </c>
      <c r="S213" s="171" t="n">
        <v>0.03</v>
      </c>
      <c r="T213" s="172" t="n">
        <f aca="false">S213*H213</f>
        <v>0.06</v>
      </c>
      <c r="U213" s="22"/>
      <c r="V213" s="22"/>
      <c r="W213" s="22"/>
      <c r="X213" s="22"/>
      <c r="Y213" s="22"/>
      <c r="Z213" s="22"/>
      <c r="AA213" s="22"/>
      <c r="AB213" s="22"/>
      <c r="AC213" s="22"/>
      <c r="AD213" s="22"/>
      <c r="AE213" s="22"/>
      <c r="AR213" s="173" t="s">
        <v>137</v>
      </c>
      <c r="AT213" s="173" t="s">
        <v>132</v>
      </c>
      <c r="AU213" s="173" t="s">
        <v>82</v>
      </c>
      <c r="AY213" s="3" t="s">
        <v>129</v>
      </c>
      <c r="BE213" s="174" t="n">
        <f aca="false">IF(N213="základní",J213,0)</f>
        <v>0</v>
      </c>
      <c r="BF213" s="174" t="n">
        <f aca="false">IF(N213="snížená",J213,0)</f>
        <v>0</v>
      </c>
      <c r="BG213" s="174" t="n">
        <f aca="false">IF(N213="zákl. přenesená",J213,0)</f>
        <v>0</v>
      </c>
      <c r="BH213" s="174" t="n">
        <f aca="false">IF(N213="sníž. přenesená",J213,0)</f>
        <v>0</v>
      </c>
      <c r="BI213" s="174" t="n">
        <f aca="false">IF(N213="nulová",J213,0)</f>
        <v>0</v>
      </c>
      <c r="BJ213" s="3" t="s">
        <v>80</v>
      </c>
      <c r="BK213" s="174" t="n">
        <f aca="false">ROUND(I213*H213,2)</f>
        <v>0</v>
      </c>
      <c r="BL213" s="3" t="s">
        <v>137</v>
      </c>
      <c r="BM213" s="173" t="s">
        <v>272</v>
      </c>
    </row>
    <row r="214" s="175" customFormat="true" ht="12.8" hidden="false" customHeight="false" outlineLevel="0" collapsed="false">
      <c r="B214" s="176"/>
      <c r="D214" s="110" t="s">
        <v>142</v>
      </c>
      <c r="E214" s="177"/>
      <c r="F214" s="178" t="s">
        <v>80</v>
      </c>
      <c r="H214" s="179" t="n">
        <v>1</v>
      </c>
      <c r="I214" s="180"/>
      <c r="L214" s="176"/>
      <c r="M214" s="181"/>
      <c r="N214" s="182"/>
      <c r="O214" s="182"/>
      <c r="P214" s="182"/>
      <c r="Q214" s="182"/>
      <c r="R214" s="182"/>
      <c r="S214" s="182"/>
      <c r="T214" s="183"/>
      <c r="AT214" s="177" t="s">
        <v>142</v>
      </c>
      <c r="AU214" s="177" t="s">
        <v>82</v>
      </c>
      <c r="AV214" s="175" t="s">
        <v>82</v>
      </c>
      <c r="AW214" s="175" t="s">
        <v>31</v>
      </c>
      <c r="AX214" s="175" t="s">
        <v>75</v>
      </c>
      <c r="AY214" s="177" t="s">
        <v>129</v>
      </c>
    </row>
    <row r="215" s="175" customFormat="true" ht="12.8" hidden="false" customHeight="false" outlineLevel="0" collapsed="false">
      <c r="B215" s="176"/>
      <c r="D215" s="110" t="s">
        <v>142</v>
      </c>
      <c r="E215" s="177"/>
      <c r="F215" s="178" t="s">
        <v>80</v>
      </c>
      <c r="H215" s="179" t="n">
        <v>1</v>
      </c>
      <c r="I215" s="180"/>
      <c r="L215" s="176"/>
      <c r="M215" s="181"/>
      <c r="N215" s="182"/>
      <c r="O215" s="182"/>
      <c r="P215" s="182"/>
      <c r="Q215" s="182"/>
      <c r="R215" s="182"/>
      <c r="S215" s="182"/>
      <c r="T215" s="183"/>
      <c r="AT215" s="177" t="s">
        <v>142</v>
      </c>
      <c r="AU215" s="177" t="s">
        <v>82</v>
      </c>
      <c r="AV215" s="175" t="s">
        <v>82</v>
      </c>
      <c r="AW215" s="175" t="s">
        <v>31</v>
      </c>
      <c r="AX215" s="175" t="s">
        <v>75</v>
      </c>
      <c r="AY215" s="177" t="s">
        <v>129</v>
      </c>
    </row>
    <row r="216" s="184" customFormat="true" ht="12.8" hidden="false" customHeight="false" outlineLevel="0" collapsed="false">
      <c r="B216" s="185"/>
      <c r="D216" s="110" t="s">
        <v>142</v>
      </c>
      <c r="E216" s="186"/>
      <c r="F216" s="187" t="s">
        <v>144</v>
      </c>
      <c r="H216" s="188" t="n">
        <v>2</v>
      </c>
      <c r="I216" s="189"/>
      <c r="L216" s="185"/>
      <c r="M216" s="190"/>
      <c r="N216" s="191"/>
      <c r="O216" s="191"/>
      <c r="P216" s="191"/>
      <c r="Q216" s="191"/>
      <c r="R216" s="191"/>
      <c r="S216" s="191"/>
      <c r="T216" s="192"/>
      <c r="AT216" s="186" t="s">
        <v>142</v>
      </c>
      <c r="AU216" s="186" t="s">
        <v>82</v>
      </c>
      <c r="AV216" s="184" t="s">
        <v>137</v>
      </c>
      <c r="AW216" s="184" t="s">
        <v>31</v>
      </c>
      <c r="AX216" s="184" t="s">
        <v>80</v>
      </c>
      <c r="AY216" s="186" t="s">
        <v>129</v>
      </c>
    </row>
    <row r="217" s="27" customFormat="true" ht="16.5" hidden="false" customHeight="true" outlineLevel="0" collapsed="false">
      <c r="A217" s="22"/>
      <c r="B217" s="160"/>
      <c r="C217" s="161" t="s">
        <v>273</v>
      </c>
      <c r="D217" s="161" t="s">
        <v>132</v>
      </c>
      <c r="E217" s="162" t="s">
        <v>274</v>
      </c>
      <c r="F217" s="163" t="s">
        <v>275</v>
      </c>
      <c r="G217" s="164" t="s">
        <v>240</v>
      </c>
      <c r="H217" s="165" t="n">
        <v>18</v>
      </c>
      <c r="I217" s="166"/>
      <c r="J217" s="167" t="n">
        <f aca="false">ROUND(I217*H217,2)</f>
        <v>0</v>
      </c>
      <c r="K217" s="168"/>
      <c r="L217" s="23"/>
      <c r="M217" s="169"/>
      <c r="N217" s="170" t="s">
        <v>40</v>
      </c>
      <c r="O217" s="60"/>
      <c r="P217" s="171" t="n">
        <f aca="false">O217*H217</f>
        <v>0</v>
      </c>
      <c r="Q217" s="171" t="n">
        <v>0</v>
      </c>
      <c r="R217" s="171" t="n">
        <f aca="false">Q217*H217</f>
        <v>0</v>
      </c>
      <c r="S217" s="171" t="n">
        <v>0.03</v>
      </c>
      <c r="T217" s="172" t="n">
        <f aca="false">S217*H217</f>
        <v>0.54</v>
      </c>
      <c r="U217" s="22"/>
      <c r="V217" s="22"/>
      <c r="W217" s="22"/>
      <c r="X217" s="22"/>
      <c r="Y217" s="22"/>
      <c r="Z217" s="22"/>
      <c r="AA217" s="22"/>
      <c r="AB217" s="22"/>
      <c r="AC217" s="22"/>
      <c r="AD217" s="22"/>
      <c r="AE217" s="22"/>
      <c r="AR217" s="173" t="s">
        <v>137</v>
      </c>
      <c r="AT217" s="173" t="s">
        <v>132</v>
      </c>
      <c r="AU217" s="173" t="s">
        <v>82</v>
      </c>
      <c r="AY217" s="3" t="s">
        <v>129</v>
      </c>
      <c r="BE217" s="174" t="n">
        <f aca="false">IF(N217="základní",J217,0)</f>
        <v>0</v>
      </c>
      <c r="BF217" s="174" t="n">
        <f aca="false">IF(N217="snížená",J217,0)</f>
        <v>0</v>
      </c>
      <c r="BG217" s="174" t="n">
        <f aca="false">IF(N217="zákl. přenesená",J217,0)</f>
        <v>0</v>
      </c>
      <c r="BH217" s="174" t="n">
        <f aca="false">IF(N217="sníž. přenesená",J217,0)</f>
        <v>0</v>
      </c>
      <c r="BI217" s="174" t="n">
        <f aca="false">IF(N217="nulová",J217,0)</f>
        <v>0</v>
      </c>
      <c r="BJ217" s="3" t="s">
        <v>80</v>
      </c>
      <c r="BK217" s="174" t="n">
        <f aca="false">ROUND(I217*H217,2)</f>
        <v>0</v>
      </c>
      <c r="BL217" s="3" t="s">
        <v>137</v>
      </c>
      <c r="BM217" s="173" t="s">
        <v>276</v>
      </c>
    </row>
    <row r="218" s="175" customFormat="true" ht="12.8" hidden="false" customHeight="false" outlineLevel="0" collapsed="false">
      <c r="B218" s="176"/>
      <c r="D218" s="110" t="s">
        <v>142</v>
      </c>
      <c r="E218" s="177"/>
      <c r="F218" s="178" t="s">
        <v>277</v>
      </c>
      <c r="H218" s="179" t="n">
        <v>18</v>
      </c>
      <c r="I218" s="180"/>
      <c r="L218" s="176"/>
      <c r="M218" s="181"/>
      <c r="N218" s="182"/>
      <c r="O218" s="182"/>
      <c r="P218" s="182"/>
      <c r="Q218" s="182"/>
      <c r="R218" s="182"/>
      <c r="S218" s="182"/>
      <c r="T218" s="183"/>
      <c r="AT218" s="177" t="s">
        <v>142</v>
      </c>
      <c r="AU218" s="177" t="s">
        <v>82</v>
      </c>
      <c r="AV218" s="175" t="s">
        <v>82</v>
      </c>
      <c r="AW218" s="175" t="s">
        <v>31</v>
      </c>
      <c r="AX218" s="175" t="s">
        <v>75</v>
      </c>
      <c r="AY218" s="177" t="s">
        <v>129</v>
      </c>
    </row>
    <row r="219" s="184" customFormat="true" ht="12.8" hidden="false" customHeight="false" outlineLevel="0" collapsed="false">
      <c r="B219" s="185"/>
      <c r="D219" s="110" t="s">
        <v>142</v>
      </c>
      <c r="E219" s="186"/>
      <c r="F219" s="187" t="s">
        <v>144</v>
      </c>
      <c r="H219" s="188" t="n">
        <v>18</v>
      </c>
      <c r="I219" s="189"/>
      <c r="L219" s="185"/>
      <c r="M219" s="190"/>
      <c r="N219" s="191"/>
      <c r="O219" s="191"/>
      <c r="P219" s="191"/>
      <c r="Q219" s="191"/>
      <c r="R219" s="191"/>
      <c r="S219" s="191"/>
      <c r="T219" s="192"/>
      <c r="AT219" s="186" t="s">
        <v>142</v>
      </c>
      <c r="AU219" s="186" t="s">
        <v>82</v>
      </c>
      <c r="AV219" s="184" t="s">
        <v>137</v>
      </c>
      <c r="AW219" s="184" t="s">
        <v>31</v>
      </c>
      <c r="AX219" s="184" t="s">
        <v>80</v>
      </c>
      <c r="AY219" s="186" t="s">
        <v>129</v>
      </c>
    </row>
    <row r="220" s="27" customFormat="true" ht="16.5" hidden="false" customHeight="true" outlineLevel="0" collapsed="false">
      <c r="A220" s="22"/>
      <c r="B220" s="160"/>
      <c r="C220" s="161" t="s">
        <v>278</v>
      </c>
      <c r="D220" s="161" t="s">
        <v>132</v>
      </c>
      <c r="E220" s="162" t="s">
        <v>279</v>
      </c>
      <c r="F220" s="163" t="s">
        <v>280</v>
      </c>
      <c r="G220" s="164" t="s">
        <v>281</v>
      </c>
      <c r="H220" s="165" t="n">
        <v>30</v>
      </c>
      <c r="I220" s="166"/>
      <c r="J220" s="167" t="n">
        <f aca="false">ROUND(I220*H220,2)</f>
        <v>0</v>
      </c>
      <c r="K220" s="168" t="s">
        <v>136</v>
      </c>
      <c r="L220" s="23"/>
      <c r="M220" s="169"/>
      <c r="N220" s="170" t="s">
        <v>40</v>
      </c>
      <c r="O220" s="60"/>
      <c r="P220" s="171" t="n">
        <f aca="false">O220*H220</f>
        <v>0</v>
      </c>
      <c r="Q220" s="171" t="n">
        <v>0</v>
      </c>
      <c r="R220" s="171" t="n">
        <f aca="false">Q220*H220</f>
        <v>0</v>
      </c>
      <c r="S220" s="171" t="n">
        <v>0.007</v>
      </c>
      <c r="T220" s="172" t="n">
        <f aca="false">S220*H220</f>
        <v>0.21</v>
      </c>
      <c r="U220" s="22"/>
      <c r="V220" s="22"/>
      <c r="W220" s="22"/>
      <c r="X220" s="22"/>
      <c r="Y220" s="22"/>
      <c r="Z220" s="22"/>
      <c r="AA220" s="22"/>
      <c r="AB220" s="22"/>
      <c r="AC220" s="22"/>
      <c r="AD220" s="22"/>
      <c r="AE220" s="22"/>
      <c r="AR220" s="173" t="s">
        <v>137</v>
      </c>
      <c r="AT220" s="173" t="s">
        <v>132</v>
      </c>
      <c r="AU220" s="173" t="s">
        <v>82</v>
      </c>
      <c r="AY220" s="3" t="s">
        <v>129</v>
      </c>
      <c r="BE220" s="174" t="n">
        <f aca="false">IF(N220="základní",J220,0)</f>
        <v>0</v>
      </c>
      <c r="BF220" s="174" t="n">
        <f aca="false">IF(N220="snížená",J220,0)</f>
        <v>0</v>
      </c>
      <c r="BG220" s="174" t="n">
        <f aca="false">IF(N220="zákl. přenesená",J220,0)</f>
        <v>0</v>
      </c>
      <c r="BH220" s="174" t="n">
        <f aca="false">IF(N220="sníž. přenesená",J220,0)</f>
        <v>0</v>
      </c>
      <c r="BI220" s="174" t="n">
        <f aca="false">IF(N220="nulová",J220,0)</f>
        <v>0</v>
      </c>
      <c r="BJ220" s="3" t="s">
        <v>80</v>
      </c>
      <c r="BK220" s="174" t="n">
        <f aca="false">ROUND(I220*H220,2)</f>
        <v>0</v>
      </c>
      <c r="BL220" s="3" t="s">
        <v>137</v>
      </c>
      <c r="BM220" s="173" t="s">
        <v>282</v>
      </c>
    </row>
    <row r="221" s="175" customFormat="true" ht="12.8" hidden="false" customHeight="false" outlineLevel="0" collapsed="false">
      <c r="B221" s="176"/>
      <c r="D221" s="110" t="s">
        <v>142</v>
      </c>
      <c r="E221" s="177"/>
      <c r="F221" s="178" t="s">
        <v>283</v>
      </c>
      <c r="H221" s="179" t="n">
        <v>30</v>
      </c>
      <c r="I221" s="180"/>
      <c r="L221" s="176"/>
      <c r="M221" s="181"/>
      <c r="N221" s="182"/>
      <c r="O221" s="182"/>
      <c r="P221" s="182"/>
      <c r="Q221" s="182"/>
      <c r="R221" s="182"/>
      <c r="S221" s="182"/>
      <c r="T221" s="183"/>
      <c r="AT221" s="177" t="s">
        <v>142</v>
      </c>
      <c r="AU221" s="177" t="s">
        <v>82</v>
      </c>
      <c r="AV221" s="175" t="s">
        <v>82</v>
      </c>
      <c r="AW221" s="175" t="s">
        <v>31</v>
      </c>
      <c r="AX221" s="175" t="s">
        <v>75</v>
      </c>
      <c r="AY221" s="177" t="s">
        <v>129</v>
      </c>
    </row>
    <row r="222" s="184" customFormat="true" ht="12.8" hidden="false" customHeight="false" outlineLevel="0" collapsed="false">
      <c r="B222" s="185"/>
      <c r="D222" s="110" t="s">
        <v>142</v>
      </c>
      <c r="E222" s="186"/>
      <c r="F222" s="187" t="s">
        <v>144</v>
      </c>
      <c r="H222" s="188" t="n">
        <v>30</v>
      </c>
      <c r="I222" s="189"/>
      <c r="L222" s="185"/>
      <c r="M222" s="190"/>
      <c r="N222" s="191"/>
      <c r="O222" s="191"/>
      <c r="P222" s="191"/>
      <c r="Q222" s="191"/>
      <c r="R222" s="191"/>
      <c r="S222" s="191"/>
      <c r="T222" s="192"/>
      <c r="AT222" s="186" t="s">
        <v>142</v>
      </c>
      <c r="AU222" s="186" t="s">
        <v>82</v>
      </c>
      <c r="AV222" s="184" t="s">
        <v>137</v>
      </c>
      <c r="AW222" s="184" t="s">
        <v>31</v>
      </c>
      <c r="AX222" s="184" t="s">
        <v>80</v>
      </c>
      <c r="AY222" s="186" t="s">
        <v>129</v>
      </c>
    </row>
    <row r="223" s="27" customFormat="true" ht="16.5" hidden="false" customHeight="true" outlineLevel="0" collapsed="false">
      <c r="A223" s="22"/>
      <c r="B223" s="160"/>
      <c r="C223" s="161" t="s">
        <v>284</v>
      </c>
      <c r="D223" s="161" t="s">
        <v>132</v>
      </c>
      <c r="E223" s="162" t="s">
        <v>285</v>
      </c>
      <c r="F223" s="163" t="s">
        <v>286</v>
      </c>
      <c r="G223" s="164" t="s">
        <v>281</v>
      </c>
      <c r="H223" s="165" t="n">
        <v>10</v>
      </c>
      <c r="I223" s="166"/>
      <c r="J223" s="167" t="n">
        <f aca="false">ROUND(I223*H223,2)</f>
        <v>0</v>
      </c>
      <c r="K223" s="168" t="s">
        <v>136</v>
      </c>
      <c r="L223" s="23"/>
      <c r="M223" s="169"/>
      <c r="N223" s="170" t="s">
        <v>40</v>
      </c>
      <c r="O223" s="60"/>
      <c r="P223" s="171" t="n">
        <f aca="false">O223*H223</f>
        <v>0</v>
      </c>
      <c r="Q223" s="171" t="n">
        <v>0</v>
      </c>
      <c r="R223" s="171" t="n">
        <f aca="false">Q223*H223</f>
        <v>0</v>
      </c>
      <c r="S223" s="171" t="n">
        <v>0.0022</v>
      </c>
      <c r="T223" s="172" t="n">
        <f aca="false">S223*H223</f>
        <v>0.022</v>
      </c>
      <c r="U223" s="22"/>
      <c r="V223" s="22"/>
      <c r="W223" s="22"/>
      <c r="X223" s="22"/>
      <c r="Y223" s="22"/>
      <c r="Z223" s="22"/>
      <c r="AA223" s="22"/>
      <c r="AB223" s="22"/>
      <c r="AC223" s="22"/>
      <c r="AD223" s="22"/>
      <c r="AE223" s="22"/>
      <c r="AR223" s="173" t="s">
        <v>137</v>
      </c>
      <c r="AT223" s="173" t="s">
        <v>132</v>
      </c>
      <c r="AU223" s="173" t="s">
        <v>82</v>
      </c>
      <c r="AY223" s="3" t="s">
        <v>129</v>
      </c>
      <c r="BE223" s="174" t="n">
        <f aca="false">IF(N223="základní",J223,0)</f>
        <v>0</v>
      </c>
      <c r="BF223" s="174" t="n">
        <f aca="false">IF(N223="snížená",J223,0)</f>
        <v>0</v>
      </c>
      <c r="BG223" s="174" t="n">
        <f aca="false">IF(N223="zákl. přenesená",J223,0)</f>
        <v>0</v>
      </c>
      <c r="BH223" s="174" t="n">
        <f aca="false">IF(N223="sníž. přenesená",J223,0)</f>
        <v>0</v>
      </c>
      <c r="BI223" s="174" t="n">
        <f aca="false">IF(N223="nulová",J223,0)</f>
        <v>0</v>
      </c>
      <c r="BJ223" s="3" t="s">
        <v>80</v>
      </c>
      <c r="BK223" s="174" t="n">
        <f aca="false">ROUND(I223*H223,2)</f>
        <v>0</v>
      </c>
      <c r="BL223" s="3" t="s">
        <v>137</v>
      </c>
      <c r="BM223" s="173" t="s">
        <v>287</v>
      </c>
    </row>
    <row r="224" s="175" customFormat="true" ht="12.8" hidden="false" customHeight="false" outlineLevel="0" collapsed="false">
      <c r="B224" s="176"/>
      <c r="D224" s="110" t="s">
        <v>142</v>
      </c>
      <c r="E224" s="177"/>
      <c r="F224" s="178" t="s">
        <v>288</v>
      </c>
      <c r="H224" s="179" t="n">
        <v>10</v>
      </c>
      <c r="I224" s="180"/>
      <c r="L224" s="176"/>
      <c r="M224" s="181"/>
      <c r="N224" s="182"/>
      <c r="O224" s="182"/>
      <c r="P224" s="182"/>
      <c r="Q224" s="182"/>
      <c r="R224" s="182"/>
      <c r="S224" s="182"/>
      <c r="T224" s="183"/>
      <c r="AT224" s="177" t="s">
        <v>142</v>
      </c>
      <c r="AU224" s="177" t="s">
        <v>82</v>
      </c>
      <c r="AV224" s="175" t="s">
        <v>82</v>
      </c>
      <c r="AW224" s="175" t="s">
        <v>31</v>
      </c>
      <c r="AX224" s="175" t="s">
        <v>75</v>
      </c>
      <c r="AY224" s="177" t="s">
        <v>129</v>
      </c>
    </row>
    <row r="225" s="184" customFormat="true" ht="12.8" hidden="false" customHeight="false" outlineLevel="0" collapsed="false">
      <c r="B225" s="185"/>
      <c r="D225" s="110" t="s">
        <v>142</v>
      </c>
      <c r="E225" s="186"/>
      <c r="F225" s="187" t="s">
        <v>144</v>
      </c>
      <c r="H225" s="188" t="n">
        <v>10</v>
      </c>
      <c r="I225" s="189"/>
      <c r="L225" s="185"/>
      <c r="M225" s="190"/>
      <c r="N225" s="191"/>
      <c r="O225" s="191"/>
      <c r="P225" s="191"/>
      <c r="Q225" s="191"/>
      <c r="R225" s="191"/>
      <c r="S225" s="191"/>
      <c r="T225" s="192"/>
      <c r="AT225" s="186" t="s">
        <v>142</v>
      </c>
      <c r="AU225" s="186" t="s">
        <v>82</v>
      </c>
      <c r="AV225" s="184" t="s">
        <v>137</v>
      </c>
      <c r="AW225" s="184" t="s">
        <v>31</v>
      </c>
      <c r="AX225" s="184" t="s">
        <v>80</v>
      </c>
      <c r="AY225" s="186" t="s">
        <v>129</v>
      </c>
    </row>
    <row r="226" s="27" customFormat="true" ht="21.75" hidden="false" customHeight="true" outlineLevel="0" collapsed="false">
      <c r="A226" s="22"/>
      <c r="B226" s="160"/>
      <c r="C226" s="161" t="s">
        <v>289</v>
      </c>
      <c r="D226" s="161" t="s">
        <v>132</v>
      </c>
      <c r="E226" s="162" t="s">
        <v>290</v>
      </c>
      <c r="F226" s="163" t="s">
        <v>291</v>
      </c>
      <c r="G226" s="164" t="s">
        <v>281</v>
      </c>
      <c r="H226" s="165" t="n">
        <v>6</v>
      </c>
      <c r="I226" s="166"/>
      <c r="J226" s="167" t="n">
        <f aca="false">ROUND(I226*H226,2)</f>
        <v>0</v>
      </c>
      <c r="K226" s="168" t="s">
        <v>136</v>
      </c>
      <c r="L226" s="23"/>
      <c r="M226" s="169"/>
      <c r="N226" s="170" t="s">
        <v>40</v>
      </c>
      <c r="O226" s="60"/>
      <c r="P226" s="171" t="n">
        <f aca="false">O226*H226</f>
        <v>0</v>
      </c>
      <c r="Q226" s="171" t="n">
        <v>0</v>
      </c>
      <c r="R226" s="171" t="n">
        <f aca="false">Q226*H226</f>
        <v>0</v>
      </c>
      <c r="S226" s="171" t="n">
        <v>0.003</v>
      </c>
      <c r="T226" s="172" t="n">
        <f aca="false">S226*H226</f>
        <v>0.018</v>
      </c>
      <c r="U226" s="22"/>
      <c r="V226" s="22"/>
      <c r="W226" s="22"/>
      <c r="X226" s="22"/>
      <c r="Y226" s="22"/>
      <c r="Z226" s="22"/>
      <c r="AA226" s="22"/>
      <c r="AB226" s="22"/>
      <c r="AC226" s="22"/>
      <c r="AD226" s="22"/>
      <c r="AE226" s="22"/>
      <c r="AR226" s="173" t="s">
        <v>137</v>
      </c>
      <c r="AT226" s="173" t="s">
        <v>132</v>
      </c>
      <c r="AU226" s="173" t="s">
        <v>82</v>
      </c>
      <c r="AY226" s="3" t="s">
        <v>129</v>
      </c>
      <c r="BE226" s="174" t="n">
        <f aca="false">IF(N226="základní",J226,0)</f>
        <v>0</v>
      </c>
      <c r="BF226" s="174" t="n">
        <f aca="false">IF(N226="snížená",J226,0)</f>
        <v>0</v>
      </c>
      <c r="BG226" s="174" t="n">
        <f aca="false">IF(N226="zákl. přenesená",J226,0)</f>
        <v>0</v>
      </c>
      <c r="BH226" s="174" t="n">
        <f aca="false">IF(N226="sníž. přenesená",J226,0)</f>
        <v>0</v>
      </c>
      <c r="BI226" s="174" t="n">
        <f aca="false">IF(N226="nulová",J226,0)</f>
        <v>0</v>
      </c>
      <c r="BJ226" s="3" t="s">
        <v>80</v>
      </c>
      <c r="BK226" s="174" t="n">
        <f aca="false">ROUND(I226*H226,2)</f>
        <v>0</v>
      </c>
      <c r="BL226" s="3" t="s">
        <v>137</v>
      </c>
      <c r="BM226" s="173" t="s">
        <v>292</v>
      </c>
    </row>
    <row r="227" s="175" customFormat="true" ht="12.8" hidden="false" customHeight="false" outlineLevel="0" collapsed="false">
      <c r="B227" s="176"/>
      <c r="D227" s="110" t="s">
        <v>142</v>
      </c>
      <c r="E227" s="177"/>
      <c r="F227" s="178" t="s">
        <v>293</v>
      </c>
      <c r="H227" s="179" t="n">
        <v>6</v>
      </c>
      <c r="I227" s="180"/>
      <c r="L227" s="176"/>
      <c r="M227" s="181"/>
      <c r="N227" s="182"/>
      <c r="O227" s="182"/>
      <c r="P227" s="182"/>
      <c r="Q227" s="182"/>
      <c r="R227" s="182"/>
      <c r="S227" s="182"/>
      <c r="T227" s="183"/>
      <c r="AT227" s="177" t="s">
        <v>142</v>
      </c>
      <c r="AU227" s="177" t="s">
        <v>82</v>
      </c>
      <c r="AV227" s="175" t="s">
        <v>82</v>
      </c>
      <c r="AW227" s="175" t="s">
        <v>31</v>
      </c>
      <c r="AX227" s="175" t="s">
        <v>75</v>
      </c>
      <c r="AY227" s="177" t="s">
        <v>129</v>
      </c>
    </row>
    <row r="228" s="184" customFormat="true" ht="12.8" hidden="false" customHeight="false" outlineLevel="0" collapsed="false">
      <c r="B228" s="185"/>
      <c r="D228" s="110" t="s">
        <v>142</v>
      </c>
      <c r="E228" s="186"/>
      <c r="F228" s="187" t="s">
        <v>144</v>
      </c>
      <c r="H228" s="188" t="n">
        <v>6</v>
      </c>
      <c r="I228" s="189"/>
      <c r="L228" s="185"/>
      <c r="M228" s="190"/>
      <c r="N228" s="191"/>
      <c r="O228" s="191"/>
      <c r="P228" s="191"/>
      <c r="Q228" s="191"/>
      <c r="R228" s="191"/>
      <c r="S228" s="191"/>
      <c r="T228" s="192"/>
      <c r="AT228" s="186" t="s">
        <v>142</v>
      </c>
      <c r="AU228" s="186" t="s">
        <v>82</v>
      </c>
      <c r="AV228" s="184" t="s">
        <v>137</v>
      </c>
      <c r="AW228" s="184" t="s">
        <v>31</v>
      </c>
      <c r="AX228" s="184" t="s">
        <v>80</v>
      </c>
      <c r="AY228" s="186" t="s">
        <v>129</v>
      </c>
    </row>
    <row r="229" s="27" customFormat="true" ht="19.4" hidden="false" customHeight="false" outlineLevel="0" collapsed="false">
      <c r="A229" s="22"/>
      <c r="B229" s="160"/>
      <c r="C229" s="161" t="s">
        <v>294</v>
      </c>
      <c r="D229" s="161" t="s">
        <v>132</v>
      </c>
      <c r="E229" s="162" t="s">
        <v>295</v>
      </c>
      <c r="F229" s="163" t="s">
        <v>296</v>
      </c>
      <c r="G229" s="164" t="s">
        <v>183</v>
      </c>
      <c r="H229" s="165" t="n">
        <v>20</v>
      </c>
      <c r="I229" s="166"/>
      <c r="J229" s="167" t="n">
        <f aca="false">ROUND(I229*H229,2)</f>
        <v>0</v>
      </c>
      <c r="K229" s="168" t="s">
        <v>136</v>
      </c>
      <c r="L229" s="23"/>
      <c r="M229" s="169"/>
      <c r="N229" s="170" t="s">
        <v>40</v>
      </c>
      <c r="O229" s="60"/>
      <c r="P229" s="171" t="n">
        <f aca="false">O229*H229</f>
        <v>0</v>
      </c>
      <c r="Q229" s="171" t="n">
        <v>0</v>
      </c>
      <c r="R229" s="171" t="n">
        <f aca="false">Q229*H229</f>
        <v>0</v>
      </c>
      <c r="S229" s="171" t="n">
        <v>0.001</v>
      </c>
      <c r="T229" s="172" t="n">
        <f aca="false">S229*H229</f>
        <v>0.02</v>
      </c>
      <c r="U229" s="22"/>
      <c r="V229" s="22"/>
      <c r="W229" s="22"/>
      <c r="X229" s="22"/>
      <c r="Y229" s="22"/>
      <c r="Z229" s="22"/>
      <c r="AA229" s="22"/>
      <c r="AB229" s="22"/>
      <c r="AC229" s="22"/>
      <c r="AD229" s="22"/>
      <c r="AE229" s="22"/>
      <c r="AR229" s="173" t="s">
        <v>137</v>
      </c>
      <c r="AT229" s="173" t="s">
        <v>132</v>
      </c>
      <c r="AU229" s="173" t="s">
        <v>82</v>
      </c>
      <c r="AY229" s="3" t="s">
        <v>129</v>
      </c>
      <c r="BE229" s="174" t="n">
        <f aca="false">IF(N229="základní",J229,0)</f>
        <v>0</v>
      </c>
      <c r="BF229" s="174" t="n">
        <f aca="false">IF(N229="snížená",J229,0)</f>
        <v>0</v>
      </c>
      <c r="BG229" s="174" t="n">
        <f aca="false">IF(N229="zákl. přenesená",J229,0)</f>
        <v>0</v>
      </c>
      <c r="BH229" s="174" t="n">
        <f aca="false">IF(N229="sníž. přenesená",J229,0)</f>
        <v>0</v>
      </c>
      <c r="BI229" s="174" t="n">
        <f aca="false">IF(N229="nulová",J229,0)</f>
        <v>0</v>
      </c>
      <c r="BJ229" s="3" t="s">
        <v>80</v>
      </c>
      <c r="BK229" s="174" t="n">
        <f aca="false">ROUND(I229*H229,2)</f>
        <v>0</v>
      </c>
      <c r="BL229" s="3" t="s">
        <v>137</v>
      </c>
      <c r="BM229" s="173" t="s">
        <v>297</v>
      </c>
    </row>
    <row r="230" s="27" customFormat="true" ht="12.8" hidden="false" customHeight="false" outlineLevel="0" collapsed="false">
      <c r="A230" s="22"/>
      <c r="B230" s="160"/>
      <c r="C230" s="161" t="s">
        <v>298</v>
      </c>
      <c r="D230" s="161" t="s">
        <v>132</v>
      </c>
      <c r="E230" s="162" t="s">
        <v>299</v>
      </c>
      <c r="F230" s="163" t="s">
        <v>300</v>
      </c>
      <c r="G230" s="164" t="s">
        <v>281</v>
      </c>
      <c r="H230" s="165" t="n">
        <v>90</v>
      </c>
      <c r="I230" s="166"/>
      <c r="J230" s="167" t="n">
        <f aca="false">ROUND(I230*H230,2)</f>
        <v>0</v>
      </c>
      <c r="K230" s="168" t="s">
        <v>136</v>
      </c>
      <c r="L230" s="23"/>
      <c r="M230" s="169"/>
      <c r="N230" s="170" t="s">
        <v>40</v>
      </c>
      <c r="O230" s="60"/>
      <c r="P230" s="171" t="n">
        <f aca="false">O230*H230</f>
        <v>0</v>
      </c>
      <c r="Q230" s="171" t="n">
        <v>0</v>
      </c>
      <c r="R230" s="171" t="n">
        <f aca="false">Q230*H230</f>
        <v>0</v>
      </c>
      <c r="S230" s="171" t="n">
        <v>0.002</v>
      </c>
      <c r="T230" s="172" t="n">
        <f aca="false">S230*H230</f>
        <v>0.18</v>
      </c>
      <c r="U230" s="22"/>
      <c r="V230" s="22"/>
      <c r="W230" s="22"/>
      <c r="X230" s="22"/>
      <c r="Y230" s="22"/>
      <c r="Z230" s="22"/>
      <c r="AA230" s="22"/>
      <c r="AB230" s="22"/>
      <c r="AC230" s="22"/>
      <c r="AD230" s="22"/>
      <c r="AE230" s="22"/>
      <c r="AR230" s="173" t="s">
        <v>137</v>
      </c>
      <c r="AT230" s="173" t="s">
        <v>132</v>
      </c>
      <c r="AU230" s="173" t="s">
        <v>82</v>
      </c>
      <c r="AY230" s="3" t="s">
        <v>129</v>
      </c>
      <c r="BE230" s="174" t="n">
        <f aca="false">IF(N230="základní",J230,0)</f>
        <v>0</v>
      </c>
      <c r="BF230" s="174" t="n">
        <f aca="false">IF(N230="snížená",J230,0)</f>
        <v>0</v>
      </c>
      <c r="BG230" s="174" t="n">
        <f aca="false">IF(N230="zákl. přenesená",J230,0)</f>
        <v>0</v>
      </c>
      <c r="BH230" s="174" t="n">
        <f aca="false">IF(N230="sníž. přenesená",J230,0)</f>
        <v>0</v>
      </c>
      <c r="BI230" s="174" t="n">
        <f aca="false">IF(N230="nulová",J230,0)</f>
        <v>0</v>
      </c>
      <c r="BJ230" s="3" t="s">
        <v>80</v>
      </c>
      <c r="BK230" s="174" t="n">
        <f aca="false">ROUND(I230*H230,2)</f>
        <v>0</v>
      </c>
      <c r="BL230" s="3" t="s">
        <v>137</v>
      </c>
      <c r="BM230" s="173" t="s">
        <v>301</v>
      </c>
    </row>
    <row r="231" s="27" customFormat="true" ht="12.8" hidden="false" customHeight="false" outlineLevel="0" collapsed="false">
      <c r="A231" s="22"/>
      <c r="B231" s="160"/>
      <c r="C231" s="161" t="s">
        <v>302</v>
      </c>
      <c r="D231" s="161" t="s">
        <v>132</v>
      </c>
      <c r="E231" s="162" t="s">
        <v>303</v>
      </c>
      <c r="F231" s="163" t="s">
        <v>304</v>
      </c>
      <c r="G231" s="164" t="s">
        <v>281</v>
      </c>
      <c r="H231" s="165" t="n">
        <v>20</v>
      </c>
      <c r="I231" s="166"/>
      <c r="J231" s="167" t="n">
        <f aca="false">ROUND(I231*H231,2)</f>
        <v>0</v>
      </c>
      <c r="K231" s="168" t="s">
        <v>136</v>
      </c>
      <c r="L231" s="23"/>
      <c r="M231" s="169"/>
      <c r="N231" s="170" t="s">
        <v>40</v>
      </c>
      <c r="O231" s="60"/>
      <c r="P231" s="171" t="n">
        <f aca="false">O231*H231</f>
        <v>0</v>
      </c>
      <c r="Q231" s="171" t="n">
        <v>0</v>
      </c>
      <c r="R231" s="171" t="n">
        <f aca="false">Q231*H231</f>
        <v>0</v>
      </c>
      <c r="S231" s="171" t="n">
        <v>0.006</v>
      </c>
      <c r="T231" s="172" t="n">
        <f aca="false">S231*H231</f>
        <v>0.12</v>
      </c>
      <c r="U231" s="22"/>
      <c r="V231" s="22"/>
      <c r="W231" s="22"/>
      <c r="X231" s="22"/>
      <c r="Y231" s="22"/>
      <c r="Z231" s="22"/>
      <c r="AA231" s="22"/>
      <c r="AB231" s="22"/>
      <c r="AC231" s="22"/>
      <c r="AD231" s="22"/>
      <c r="AE231" s="22"/>
      <c r="AR231" s="173" t="s">
        <v>137</v>
      </c>
      <c r="AT231" s="173" t="s">
        <v>132</v>
      </c>
      <c r="AU231" s="173" t="s">
        <v>82</v>
      </c>
      <c r="AY231" s="3" t="s">
        <v>129</v>
      </c>
      <c r="BE231" s="174" t="n">
        <f aca="false">IF(N231="základní",J231,0)</f>
        <v>0</v>
      </c>
      <c r="BF231" s="174" t="n">
        <f aca="false">IF(N231="snížená",J231,0)</f>
        <v>0</v>
      </c>
      <c r="BG231" s="174" t="n">
        <f aca="false">IF(N231="zákl. přenesená",J231,0)</f>
        <v>0</v>
      </c>
      <c r="BH231" s="174" t="n">
        <f aca="false">IF(N231="sníž. přenesená",J231,0)</f>
        <v>0</v>
      </c>
      <c r="BI231" s="174" t="n">
        <f aca="false">IF(N231="nulová",J231,0)</f>
        <v>0</v>
      </c>
      <c r="BJ231" s="3" t="s">
        <v>80</v>
      </c>
      <c r="BK231" s="174" t="n">
        <f aca="false">ROUND(I231*H231,2)</f>
        <v>0</v>
      </c>
      <c r="BL231" s="3" t="s">
        <v>137</v>
      </c>
      <c r="BM231" s="173" t="s">
        <v>305</v>
      </c>
    </row>
    <row r="232" s="27" customFormat="true" ht="12.8" hidden="false" customHeight="false" outlineLevel="0" collapsed="false">
      <c r="A232" s="22"/>
      <c r="B232" s="160"/>
      <c r="C232" s="161" t="s">
        <v>306</v>
      </c>
      <c r="D232" s="161" t="s">
        <v>132</v>
      </c>
      <c r="E232" s="162" t="s">
        <v>307</v>
      </c>
      <c r="F232" s="163" t="s">
        <v>308</v>
      </c>
      <c r="G232" s="164" t="s">
        <v>281</v>
      </c>
      <c r="H232" s="165" t="n">
        <v>8</v>
      </c>
      <c r="I232" s="166"/>
      <c r="J232" s="167" t="n">
        <f aca="false">ROUND(I232*H232,2)</f>
        <v>0</v>
      </c>
      <c r="K232" s="168" t="s">
        <v>136</v>
      </c>
      <c r="L232" s="23"/>
      <c r="M232" s="169"/>
      <c r="N232" s="170" t="s">
        <v>40</v>
      </c>
      <c r="O232" s="60"/>
      <c r="P232" s="171" t="n">
        <f aca="false">O232*H232</f>
        <v>0</v>
      </c>
      <c r="Q232" s="171" t="n">
        <v>0</v>
      </c>
      <c r="R232" s="171" t="n">
        <f aca="false">Q232*H232</f>
        <v>0</v>
      </c>
      <c r="S232" s="171" t="n">
        <v>0.04</v>
      </c>
      <c r="T232" s="172" t="n">
        <f aca="false">S232*H232</f>
        <v>0.32</v>
      </c>
      <c r="U232" s="22"/>
      <c r="V232" s="22"/>
      <c r="W232" s="22"/>
      <c r="X232" s="22"/>
      <c r="Y232" s="22"/>
      <c r="Z232" s="22"/>
      <c r="AA232" s="22"/>
      <c r="AB232" s="22"/>
      <c r="AC232" s="22"/>
      <c r="AD232" s="22"/>
      <c r="AE232" s="22"/>
      <c r="AR232" s="173" t="s">
        <v>137</v>
      </c>
      <c r="AT232" s="173" t="s">
        <v>132</v>
      </c>
      <c r="AU232" s="173" t="s">
        <v>82</v>
      </c>
      <c r="AY232" s="3" t="s">
        <v>129</v>
      </c>
      <c r="BE232" s="174" t="n">
        <f aca="false">IF(N232="základní",J232,0)</f>
        <v>0</v>
      </c>
      <c r="BF232" s="174" t="n">
        <f aca="false">IF(N232="snížená",J232,0)</f>
        <v>0</v>
      </c>
      <c r="BG232" s="174" t="n">
        <f aca="false">IF(N232="zákl. přenesená",J232,0)</f>
        <v>0</v>
      </c>
      <c r="BH232" s="174" t="n">
        <f aca="false">IF(N232="sníž. přenesená",J232,0)</f>
        <v>0</v>
      </c>
      <c r="BI232" s="174" t="n">
        <f aca="false">IF(N232="nulová",J232,0)</f>
        <v>0</v>
      </c>
      <c r="BJ232" s="3" t="s">
        <v>80</v>
      </c>
      <c r="BK232" s="174" t="n">
        <f aca="false">ROUND(I232*H232,2)</f>
        <v>0</v>
      </c>
      <c r="BL232" s="3" t="s">
        <v>137</v>
      </c>
      <c r="BM232" s="173" t="s">
        <v>309</v>
      </c>
    </row>
    <row r="233" s="27" customFormat="true" ht="19.4" hidden="false" customHeight="false" outlineLevel="0" collapsed="false">
      <c r="A233" s="22"/>
      <c r="B233" s="160"/>
      <c r="C233" s="161" t="s">
        <v>310</v>
      </c>
      <c r="D233" s="161" t="s">
        <v>132</v>
      </c>
      <c r="E233" s="162" t="s">
        <v>311</v>
      </c>
      <c r="F233" s="163" t="s">
        <v>312</v>
      </c>
      <c r="G233" s="164" t="s">
        <v>281</v>
      </c>
      <c r="H233" s="165" t="n">
        <v>3.3</v>
      </c>
      <c r="I233" s="166"/>
      <c r="J233" s="167" t="n">
        <f aca="false">ROUND(I233*H233,2)</f>
        <v>0</v>
      </c>
      <c r="K233" s="168" t="s">
        <v>136</v>
      </c>
      <c r="L233" s="23"/>
      <c r="M233" s="169"/>
      <c r="N233" s="170" t="s">
        <v>40</v>
      </c>
      <c r="O233" s="60"/>
      <c r="P233" s="171" t="n">
        <f aca="false">O233*H233</f>
        <v>0</v>
      </c>
      <c r="Q233" s="171" t="n">
        <v>9E-005</v>
      </c>
      <c r="R233" s="171" t="n">
        <f aca="false">Q233*H233</f>
        <v>0.000297</v>
      </c>
      <c r="S233" s="171" t="n">
        <v>0.003</v>
      </c>
      <c r="T233" s="172" t="n">
        <f aca="false">S233*H233</f>
        <v>0.0099</v>
      </c>
      <c r="U233" s="22"/>
      <c r="V233" s="22"/>
      <c r="W233" s="22"/>
      <c r="X233" s="22"/>
      <c r="Y233" s="22"/>
      <c r="Z233" s="22"/>
      <c r="AA233" s="22"/>
      <c r="AB233" s="22"/>
      <c r="AC233" s="22"/>
      <c r="AD233" s="22"/>
      <c r="AE233" s="22"/>
      <c r="AR233" s="173" t="s">
        <v>137</v>
      </c>
      <c r="AT233" s="173" t="s">
        <v>132</v>
      </c>
      <c r="AU233" s="173" t="s">
        <v>82</v>
      </c>
      <c r="AY233" s="3" t="s">
        <v>129</v>
      </c>
      <c r="BE233" s="174" t="n">
        <f aca="false">IF(N233="základní",J233,0)</f>
        <v>0</v>
      </c>
      <c r="BF233" s="174" t="n">
        <f aca="false">IF(N233="snížená",J233,0)</f>
        <v>0</v>
      </c>
      <c r="BG233" s="174" t="n">
        <f aca="false">IF(N233="zákl. přenesená",J233,0)</f>
        <v>0</v>
      </c>
      <c r="BH233" s="174" t="n">
        <f aca="false">IF(N233="sníž. přenesená",J233,0)</f>
        <v>0</v>
      </c>
      <c r="BI233" s="174" t="n">
        <f aca="false">IF(N233="nulová",J233,0)</f>
        <v>0</v>
      </c>
      <c r="BJ233" s="3" t="s">
        <v>80</v>
      </c>
      <c r="BK233" s="174" t="n">
        <f aca="false">ROUND(I233*H233,2)</f>
        <v>0</v>
      </c>
      <c r="BL233" s="3" t="s">
        <v>137</v>
      </c>
      <c r="BM233" s="173" t="s">
        <v>313</v>
      </c>
    </row>
    <row r="234" s="27" customFormat="true" ht="33" hidden="false" customHeight="true" outlineLevel="0" collapsed="false">
      <c r="A234" s="22"/>
      <c r="B234" s="160"/>
      <c r="C234" s="161" t="s">
        <v>314</v>
      </c>
      <c r="D234" s="161" t="s">
        <v>132</v>
      </c>
      <c r="E234" s="162" t="s">
        <v>315</v>
      </c>
      <c r="F234" s="163" t="s">
        <v>316</v>
      </c>
      <c r="G234" s="164" t="s">
        <v>135</v>
      </c>
      <c r="H234" s="165" t="n">
        <v>19.45</v>
      </c>
      <c r="I234" s="166"/>
      <c r="J234" s="167" t="n">
        <f aca="false">ROUND(I234*H234,2)</f>
        <v>0</v>
      </c>
      <c r="K234" s="168" t="s">
        <v>136</v>
      </c>
      <c r="L234" s="23"/>
      <c r="M234" s="169"/>
      <c r="N234" s="170" t="s">
        <v>40</v>
      </c>
      <c r="O234" s="60"/>
      <c r="P234" s="171" t="n">
        <f aca="false">O234*H234</f>
        <v>0</v>
      </c>
      <c r="Q234" s="171" t="n">
        <v>0</v>
      </c>
      <c r="R234" s="171" t="n">
        <f aca="false">Q234*H234</f>
        <v>0</v>
      </c>
      <c r="S234" s="171" t="n">
        <v>0.004</v>
      </c>
      <c r="T234" s="172" t="n">
        <f aca="false">S234*H234</f>
        <v>0.0778</v>
      </c>
      <c r="U234" s="22"/>
      <c r="V234" s="22"/>
      <c r="W234" s="22"/>
      <c r="X234" s="22"/>
      <c r="Y234" s="22"/>
      <c r="Z234" s="22"/>
      <c r="AA234" s="22"/>
      <c r="AB234" s="22"/>
      <c r="AC234" s="22"/>
      <c r="AD234" s="22"/>
      <c r="AE234" s="22"/>
      <c r="AR234" s="173" t="s">
        <v>137</v>
      </c>
      <c r="AT234" s="173" t="s">
        <v>132</v>
      </c>
      <c r="AU234" s="173" t="s">
        <v>82</v>
      </c>
      <c r="AY234" s="3" t="s">
        <v>129</v>
      </c>
      <c r="BE234" s="174" t="n">
        <f aca="false">IF(N234="základní",J234,0)</f>
        <v>0</v>
      </c>
      <c r="BF234" s="174" t="n">
        <f aca="false">IF(N234="snížená",J234,0)</f>
        <v>0</v>
      </c>
      <c r="BG234" s="174" t="n">
        <f aca="false">IF(N234="zákl. přenesená",J234,0)</f>
        <v>0</v>
      </c>
      <c r="BH234" s="174" t="n">
        <f aca="false">IF(N234="sníž. přenesená",J234,0)</f>
        <v>0</v>
      </c>
      <c r="BI234" s="174" t="n">
        <f aca="false">IF(N234="nulová",J234,0)</f>
        <v>0</v>
      </c>
      <c r="BJ234" s="3" t="s">
        <v>80</v>
      </c>
      <c r="BK234" s="174" t="n">
        <f aca="false">ROUND(I234*H234,2)</f>
        <v>0</v>
      </c>
      <c r="BL234" s="3" t="s">
        <v>137</v>
      </c>
      <c r="BM234" s="173" t="s">
        <v>317</v>
      </c>
    </row>
    <row r="235" s="175" customFormat="true" ht="12.8" hidden="false" customHeight="false" outlineLevel="0" collapsed="false">
      <c r="B235" s="176"/>
      <c r="D235" s="110" t="s">
        <v>142</v>
      </c>
      <c r="E235" s="177"/>
      <c r="F235" s="178" t="s">
        <v>318</v>
      </c>
      <c r="H235" s="179" t="n">
        <v>7.45</v>
      </c>
      <c r="I235" s="180"/>
      <c r="L235" s="176"/>
      <c r="M235" s="181"/>
      <c r="N235" s="182"/>
      <c r="O235" s="182"/>
      <c r="P235" s="182"/>
      <c r="Q235" s="182"/>
      <c r="R235" s="182"/>
      <c r="S235" s="182"/>
      <c r="T235" s="183"/>
      <c r="AT235" s="177" t="s">
        <v>142</v>
      </c>
      <c r="AU235" s="177" t="s">
        <v>82</v>
      </c>
      <c r="AV235" s="175" t="s">
        <v>82</v>
      </c>
      <c r="AW235" s="175" t="s">
        <v>31</v>
      </c>
      <c r="AX235" s="175" t="s">
        <v>75</v>
      </c>
      <c r="AY235" s="177" t="s">
        <v>129</v>
      </c>
    </row>
    <row r="236" s="175" customFormat="true" ht="12.8" hidden="false" customHeight="false" outlineLevel="0" collapsed="false">
      <c r="B236" s="176"/>
      <c r="D236" s="110" t="s">
        <v>142</v>
      </c>
      <c r="E236" s="177"/>
      <c r="F236" s="178" t="s">
        <v>319</v>
      </c>
      <c r="H236" s="179" t="n">
        <v>7.45</v>
      </c>
      <c r="I236" s="180"/>
      <c r="L236" s="176"/>
      <c r="M236" s="181"/>
      <c r="N236" s="182"/>
      <c r="O236" s="182"/>
      <c r="P236" s="182"/>
      <c r="Q236" s="182"/>
      <c r="R236" s="182"/>
      <c r="S236" s="182"/>
      <c r="T236" s="183"/>
      <c r="AT236" s="177" t="s">
        <v>142</v>
      </c>
      <c r="AU236" s="177" t="s">
        <v>82</v>
      </c>
      <c r="AV236" s="175" t="s">
        <v>82</v>
      </c>
      <c r="AW236" s="175" t="s">
        <v>31</v>
      </c>
      <c r="AX236" s="175" t="s">
        <v>75</v>
      </c>
      <c r="AY236" s="177" t="s">
        <v>129</v>
      </c>
    </row>
    <row r="237" s="175" customFormat="true" ht="12.8" hidden="false" customHeight="false" outlineLevel="0" collapsed="false">
      <c r="B237" s="176"/>
      <c r="D237" s="110" t="s">
        <v>142</v>
      </c>
      <c r="E237" s="177"/>
      <c r="F237" s="178" t="s">
        <v>320</v>
      </c>
      <c r="H237" s="179" t="n">
        <v>4.55</v>
      </c>
      <c r="I237" s="180"/>
      <c r="L237" s="176"/>
      <c r="M237" s="181"/>
      <c r="N237" s="182"/>
      <c r="O237" s="182"/>
      <c r="P237" s="182"/>
      <c r="Q237" s="182"/>
      <c r="R237" s="182"/>
      <c r="S237" s="182"/>
      <c r="T237" s="183"/>
      <c r="AT237" s="177" t="s">
        <v>142</v>
      </c>
      <c r="AU237" s="177" t="s">
        <v>82</v>
      </c>
      <c r="AV237" s="175" t="s">
        <v>82</v>
      </c>
      <c r="AW237" s="175" t="s">
        <v>31</v>
      </c>
      <c r="AX237" s="175" t="s">
        <v>75</v>
      </c>
      <c r="AY237" s="177" t="s">
        <v>129</v>
      </c>
    </row>
    <row r="238" s="184" customFormat="true" ht="12.8" hidden="false" customHeight="false" outlineLevel="0" collapsed="false">
      <c r="B238" s="185"/>
      <c r="D238" s="110" t="s">
        <v>142</v>
      </c>
      <c r="E238" s="186"/>
      <c r="F238" s="187" t="s">
        <v>144</v>
      </c>
      <c r="H238" s="188" t="n">
        <v>19.45</v>
      </c>
      <c r="I238" s="189"/>
      <c r="L238" s="185"/>
      <c r="M238" s="190"/>
      <c r="N238" s="191"/>
      <c r="O238" s="191"/>
      <c r="P238" s="191"/>
      <c r="Q238" s="191"/>
      <c r="R238" s="191"/>
      <c r="S238" s="191"/>
      <c r="T238" s="192"/>
      <c r="AT238" s="186" t="s">
        <v>142</v>
      </c>
      <c r="AU238" s="186" t="s">
        <v>82</v>
      </c>
      <c r="AV238" s="184" t="s">
        <v>137</v>
      </c>
      <c r="AW238" s="184" t="s">
        <v>31</v>
      </c>
      <c r="AX238" s="184" t="s">
        <v>80</v>
      </c>
      <c r="AY238" s="186" t="s">
        <v>129</v>
      </c>
    </row>
    <row r="239" s="27" customFormat="true" ht="33" hidden="false" customHeight="true" outlineLevel="0" collapsed="false">
      <c r="A239" s="22"/>
      <c r="B239" s="160"/>
      <c r="C239" s="161" t="s">
        <v>321</v>
      </c>
      <c r="D239" s="161" t="s">
        <v>132</v>
      </c>
      <c r="E239" s="162" t="s">
        <v>322</v>
      </c>
      <c r="F239" s="163" t="s">
        <v>323</v>
      </c>
      <c r="G239" s="164" t="s">
        <v>135</v>
      </c>
      <c r="H239" s="165" t="n">
        <v>101.087</v>
      </c>
      <c r="I239" s="166"/>
      <c r="J239" s="167" t="n">
        <f aca="false">ROUND(I239*H239,2)</f>
        <v>0</v>
      </c>
      <c r="K239" s="168" t="s">
        <v>136</v>
      </c>
      <c r="L239" s="23"/>
      <c r="M239" s="169"/>
      <c r="N239" s="170" t="s">
        <v>40</v>
      </c>
      <c r="O239" s="60"/>
      <c r="P239" s="171" t="n">
        <f aca="false">O239*H239</f>
        <v>0</v>
      </c>
      <c r="Q239" s="171" t="n">
        <v>0</v>
      </c>
      <c r="R239" s="171" t="n">
        <f aca="false">Q239*H239</f>
        <v>0</v>
      </c>
      <c r="S239" s="171" t="n">
        <v>0.01</v>
      </c>
      <c r="T239" s="172" t="n">
        <f aca="false">S239*H239</f>
        <v>1.01087</v>
      </c>
      <c r="U239" s="22"/>
      <c r="V239" s="22"/>
      <c r="W239" s="22"/>
      <c r="X239" s="22"/>
      <c r="Y239" s="22"/>
      <c r="Z239" s="22"/>
      <c r="AA239" s="22"/>
      <c r="AB239" s="22"/>
      <c r="AC239" s="22"/>
      <c r="AD239" s="22"/>
      <c r="AE239" s="22"/>
      <c r="AR239" s="173" t="s">
        <v>137</v>
      </c>
      <c r="AT239" s="173" t="s">
        <v>132</v>
      </c>
      <c r="AU239" s="173" t="s">
        <v>82</v>
      </c>
      <c r="AY239" s="3" t="s">
        <v>129</v>
      </c>
      <c r="BE239" s="174" t="n">
        <f aca="false">IF(N239="základní",J239,0)</f>
        <v>0</v>
      </c>
      <c r="BF239" s="174" t="n">
        <f aca="false">IF(N239="snížená",J239,0)</f>
        <v>0</v>
      </c>
      <c r="BG239" s="174" t="n">
        <f aca="false">IF(N239="zákl. přenesená",J239,0)</f>
        <v>0</v>
      </c>
      <c r="BH239" s="174" t="n">
        <f aca="false">IF(N239="sníž. přenesená",J239,0)</f>
        <v>0</v>
      </c>
      <c r="BI239" s="174" t="n">
        <f aca="false">IF(N239="nulová",J239,0)</f>
        <v>0</v>
      </c>
      <c r="BJ239" s="3" t="s">
        <v>80</v>
      </c>
      <c r="BK239" s="174" t="n">
        <f aca="false">ROUND(I239*H239,2)</f>
        <v>0</v>
      </c>
      <c r="BL239" s="3" t="s">
        <v>137</v>
      </c>
      <c r="BM239" s="173" t="s">
        <v>324</v>
      </c>
    </row>
    <row r="240" s="175" customFormat="true" ht="12.8" hidden="false" customHeight="false" outlineLevel="0" collapsed="false">
      <c r="B240" s="176"/>
      <c r="D240" s="110" t="s">
        <v>142</v>
      </c>
      <c r="E240" s="177"/>
      <c r="F240" s="178" t="s">
        <v>325</v>
      </c>
      <c r="H240" s="179" t="n">
        <v>18.744</v>
      </c>
      <c r="I240" s="180"/>
      <c r="L240" s="176"/>
      <c r="M240" s="181"/>
      <c r="N240" s="182"/>
      <c r="O240" s="182"/>
      <c r="P240" s="182"/>
      <c r="Q240" s="182"/>
      <c r="R240" s="182"/>
      <c r="S240" s="182"/>
      <c r="T240" s="183"/>
      <c r="AT240" s="177" t="s">
        <v>142</v>
      </c>
      <c r="AU240" s="177" t="s">
        <v>82</v>
      </c>
      <c r="AV240" s="175" t="s">
        <v>82</v>
      </c>
      <c r="AW240" s="175" t="s">
        <v>31</v>
      </c>
      <c r="AX240" s="175" t="s">
        <v>75</v>
      </c>
      <c r="AY240" s="177" t="s">
        <v>129</v>
      </c>
    </row>
    <row r="241" s="175" customFormat="true" ht="19.4" hidden="false" customHeight="false" outlineLevel="0" collapsed="false">
      <c r="B241" s="176"/>
      <c r="D241" s="110" t="s">
        <v>142</v>
      </c>
      <c r="E241" s="177"/>
      <c r="F241" s="178" t="s">
        <v>326</v>
      </c>
      <c r="H241" s="179" t="n">
        <v>37.076</v>
      </c>
      <c r="I241" s="180"/>
      <c r="L241" s="176"/>
      <c r="M241" s="181"/>
      <c r="N241" s="182"/>
      <c r="O241" s="182"/>
      <c r="P241" s="182"/>
      <c r="Q241" s="182"/>
      <c r="R241" s="182"/>
      <c r="S241" s="182"/>
      <c r="T241" s="183"/>
      <c r="AT241" s="177" t="s">
        <v>142</v>
      </c>
      <c r="AU241" s="177" t="s">
        <v>82</v>
      </c>
      <c r="AV241" s="175" t="s">
        <v>82</v>
      </c>
      <c r="AW241" s="175" t="s">
        <v>31</v>
      </c>
      <c r="AX241" s="175" t="s">
        <v>75</v>
      </c>
      <c r="AY241" s="177" t="s">
        <v>129</v>
      </c>
    </row>
    <row r="242" s="175" customFormat="true" ht="12.8" hidden="false" customHeight="false" outlineLevel="0" collapsed="false">
      <c r="B242" s="176"/>
      <c r="D242" s="110" t="s">
        <v>142</v>
      </c>
      <c r="E242" s="177"/>
      <c r="F242" s="178" t="s">
        <v>327</v>
      </c>
      <c r="H242" s="179" t="n">
        <v>2.6</v>
      </c>
      <c r="I242" s="180"/>
      <c r="L242" s="176"/>
      <c r="M242" s="181"/>
      <c r="N242" s="182"/>
      <c r="O242" s="182"/>
      <c r="P242" s="182"/>
      <c r="Q242" s="182"/>
      <c r="R242" s="182"/>
      <c r="S242" s="182"/>
      <c r="T242" s="183"/>
      <c r="AT242" s="177" t="s">
        <v>142</v>
      </c>
      <c r="AU242" s="177" t="s">
        <v>82</v>
      </c>
      <c r="AV242" s="175" t="s">
        <v>82</v>
      </c>
      <c r="AW242" s="175" t="s">
        <v>31</v>
      </c>
      <c r="AX242" s="175" t="s">
        <v>75</v>
      </c>
      <c r="AY242" s="177" t="s">
        <v>129</v>
      </c>
    </row>
    <row r="243" s="193" customFormat="true" ht="12.8" hidden="false" customHeight="false" outlineLevel="0" collapsed="false">
      <c r="B243" s="194"/>
      <c r="D243" s="110" t="s">
        <v>142</v>
      </c>
      <c r="E243" s="195"/>
      <c r="F243" s="196" t="s">
        <v>151</v>
      </c>
      <c r="H243" s="197" t="n">
        <v>58.42</v>
      </c>
      <c r="I243" s="198"/>
      <c r="L243" s="194"/>
      <c r="M243" s="199"/>
      <c r="N243" s="200"/>
      <c r="O243" s="200"/>
      <c r="P243" s="200"/>
      <c r="Q243" s="200"/>
      <c r="R243" s="200"/>
      <c r="S243" s="200"/>
      <c r="T243" s="201"/>
      <c r="AT243" s="195" t="s">
        <v>142</v>
      </c>
      <c r="AU243" s="195" t="s">
        <v>82</v>
      </c>
      <c r="AV243" s="193" t="s">
        <v>145</v>
      </c>
      <c r="AW243" s="193" t="s">
        <v>31</v>
      </c>
      <c r="AX243" s="193" t="s">
        <v>75</v>
      </c>
      <c r="AY243" s="195" t="s">
        <v>129</v>
      </c>
    </row>
    <row r="244" s="175" customFormat="true" ht="12.8" hidden="false" customHeight="false" outlineLevel="0" collapsed="false">
      <c r="B244" s="176"/>
      <c r="D244" s="110" t="s">
        <v>142</v>
      </c>
      <c r="E244" s="177"/>
      <c r="F244" s="178" t="s">
        <v>328</v>
      </c>
      <c r="H244" s="179" t="n">
        <v>58.42</v>
      </c>
      <c r="I244" s="180"/>
      <c r="L244" s="176"/>
      <c r="M244" s="181"/>
      <c r="N244" s="182"/>
      <c r="O244" s="182"/>
      <c r="P244" s="182"/>
      <c r="Q244" s="182"/>
      <c r="R244" s="182"/>
      <c r="S244" s="182"/>
      <c r="T244" s="183"/>
      <c r="AT244" s="177" t="s">
        <v>142</v>
      </c>
      <c r="AU244" s="177" t="s">
        <v>82</v>
      </c>
      <c r="AV244" s="175" t="s">
        <v>82</v>
      </c>
      <c r="AW244" s="175" t="s">
        <v>31</v>
      </c>
      <c r="AX244" s="175" t="s">
        <v>75</v>
      </c>
      <c r="AY244" s="177" t="s">
        <v>129</v>
      </c>
    </row>
    <row r="245" s="193" customFormat="true" ht="12.8" hidden="false" customHeight="false" outlineLevel="0" collapsed="false">
      <c r="B245" s="194"/>
      <c r="D245" s="110" t="s">
        <v>142</v>
      </c>
      <c r="E245" s="195"/>
      <c r="F245" s="196" t="s">
        <v>151</v>
      </c>
      <c r="H245" s="197" t="n">
        <v>58.42</v>
      </c>
      <c r="I245" s="198"/>
      <c r="L245" s="194"/>
      <c r="M245" s="199"/>
      <c r="N245" s="200"/>
      <c r="O245" s="200"/>
      <c r="P245" s="200"/>
      <c r="Q245" s="200"/>
      <c r="R245" s="200"/>
      <c r="S245" s="200"/>
      <c r="T245" s="201"/>
      <c r="AT245" s="195" t="s">
        <v>142</v>
      </c>
      <c r="AU245" s="195" t="s">
        <v>82</v>
      </c>
      <c r="AV245" s="193" t="s">
        <v>145</v>
      </c>
      <c r="AW245" s="193" t="s">
        <v>31</v>
      </c>
      <c r="AX245" s="193" t="s">
        <v>75</v>
      </c>
      <c r="AY245" s="195" t="s">
        <v>129</v>
      </c>
    </row>
    <row r="246" s="175" customFormat="true" ht="12.8" hidden="false" customHeight="false" outlineLevel="0" collapsed="false">
      <c r="B246" s="176"/>
      <c r="D246" s="110" t="s">
        <v>142</v>
      </c>
      <c r="E246" s="177"/>
      <c r="F246" s="178" t="s">
        <v>329</v>
      </c>
      <c r="H246" s="179" t="n">
        <v>-34.51</v>
      </c>
      <c r="I246" s="180"/>
      <c r="L246" s="176"/>
      <c r="M246" s="181"/>
      <c r="N246" s="182"/>
      <c r="O246" s="182"/>
      <c r="P246" s="182"/>
      <c r="Q246" s="182"/>
      <c r="R246" s="182"/>
      <c r="S246" s="182"/>
      <c r="T246" s="183"/>
      <c r="AT246" s="177" t="s">
        <v>142</v>
      </c>
      <c r="AU246" s="177" t="s">
        <v>82</v>
      </c>
      <c r="AV246" s="175" t="s">
        <v>82</v>
      </c>
      <c r="AW246" s="175" t="s">
        <v>31</v>
      </c>
      <c r="AX246" s="175" t="s">
        <v>75</v>
      </c>
      <c r="AY246" s="177" t="s">
        <v>129</v>
      </c>
    </row>
    <row r="247" s="193" customFormat="true" ht="12.8" hidden="false" customHeight="false" outlineLevel="0" collapsed="false">
      <c r="B247" s="194"/>
      <c r="D247" s="110" t="s">
        <v>142</v>
      </c>
      <c r="E247" s="195"/>
      <c r="F247" s="196" t="s">
        <v>151</v>
      </c>
      <c r="H247" s="197" t="n">
        <v>-34.51</v>
      </c>
      <c r="I247" s="198"/>
      <c r="L247" s="194"/>
      <c r="M247" s="199"/>
      <c r="N247" s="200"/>
      <c r="O247" s="200"/>
      <c r="P247" s="200"/>
      <c r="Q247" s="200"/>
      <c r="R247" s="200"/>
      <c r="S247" s="200"/>
      <c r="T247" s="201"/>
      <c r="AT247" s="195" t="s">
        <v>142</v>
      </c>
      <c r="AU247" s="195" t="s">
        <v>82</v>
      </c>
      <c r="AV247" s="193" t="s">
        <v>145</v>
      </c>
      <c r="AW247" s="193" t="s">
        <v>31</v>
      </c>
      <c r="AX247" s="193" t="s">
        <v>75</v>
      </c>
      <c r="AY247" s="195" t="s">
        <v>129</v>
      </c>
    </row>
    <row r="248" s="175" customFormat="true" ht="12.8" hidden="false" customHeight="false" outlineLevel="0" collapsed="false">
      <c r="B248" s="176"/>
      <c r="D248" s="110" t="s">
        <v>142</v>
      </c>
      <c r="E248" s="177"/>
      <c r="F248" s="178" t="s">
        <v>330</v>
      </c>
      <c r="H248" s="179" t="n">
        <v>18.757</v>
      </c>
      <c r="I248" s="180"/>
      <c r="L248" s="176"/>
      <c r="M248" s="181"/>
      <c r="N248" s="182"/>
      <c r="O248" s="182"/>
      <c r="P248" s="182"/>
      <c r="Q248" s="182"/>
      <c r="R248" s="182"/>
      <c r="S248" s="182"/>
      <c r="T248" s="183"/>
      <c r="AT248" s="177" t="s">
        <v>142</v>
      </c>
      <c r="AU248" s="177" t="s">
        <v>82</v>
      </c>
      <c r="AV248" s="175" t="s">
        <v>82</v>
      </c>
      <c r="AW248" s="175" t="s">
        <v>31</v>
      </c>
      <c r="AX248" s="175" t="s">
        <v>75</v>
      </c>
      <c r="AY248" s="177" t="s">
        <v>129</v>
      </c>
    </row>
    <row r="249" s="184" customFormat="true" ht="12.8" hidden="false" customHeight="false" outlineLevel="0" collapsed="false">
      <c r="B249" s="185"/>
      <c r="D249" s="110" t="s">
        <v>142</v>
      </c>
      <c r="E249" s="186"/>
      <c r="F249" s="187" t="s">
        <v>144</v>
      </c>
      <c r="H249" s="188" t="n">
        <v>101.087</v>
      </c>
      <c r="I249" s="189"/>
      <c r="L249" s="185"/>
      <c r="M249" s="190"/>
      <c r="N249" s="191"/>
      <c r="O249" s="191"/>
      <c r="P249" s="191"/>
      <c r="Q249" s="191"/>
      <c r="R249" s="191"/>
      <c r="S249" s="191"/>
      <c r="T249" s="192"/>
      <c r="AT249" s="186" t="s">
        <v>142</v>
      </c>
      <c r="AU249" s="186" t="s">
        <v>82</v>
      </c>
      <c r="AV249" s="184" t="s">
        <v>137</v>
      </c>
      <c r="AW249" s="184" t="s">
        <v>31</v>
      </c>
      <c r="AX249" s="184" t="s">
        <v>80</v>
      </c>
      <c r="AY249" s="186" t="s">
        <v>129</v>
      </c>
    </row>
    <row r="250" s="27" customFormat="true" ht="33" hidden="false" customHeight="true" outlineLevel="0" collapsed="false">
      <c r="A250" s="22"/>
      <c r="B250" s="160"/>
      <c r="C250" s="161" t="s">
        <v>331</v>
      </c>
      <c r="D250" s="161" t="s">
        <v>132</v>
      </c>
      <c r="E250" s="162" t="s">
        <v>332</v>
      </c>
      <c r="F250" s="163" t="s">
        <v>333</v>
      </c>
      <c r="G250" s="164" t="s">
        <v>135</v>
      </c>
      <c r="H250" s="165" t="n">
        <v>34.51</v>
      </c>
      <c r="I250" s="166"/>
      <c r="J250" s="167" t="n">
        <f aca="false">ROUND(I250*H250,2)</f>
        <v>0</v>
      </c>
      <c r="K250" s="168" t="s">
        <v>136</v>
      </c>
      <c r="L250" s="23"/>
      <c r="M250" s="169"/>
      <c r="N250" s="170" t="s">
        <v>40</v>
      </c>
      <c r="O250" s="60"/>
      <c r="P250" s="171" t="n">
        <f aca="false">O250*H250</f>
        <v>0</v>
      </c>
      <c r="Q250" s="171" t="n">
        <v>0</v>
      </c>
      <c r="R250" s="171" t="n">
        <f aca="false">Q250*H250</f>
        <v>0</v>
      </c>
      <c r="S250" s="171" t="n">
        <v>0.046</v>
      </c>
      <c r="T250" s="172" t="n">
        <f aca="false">S250*H250</f>
        <v>1.58746</v>
      </c>
      <c r="U250" s="22"/>
      <c r="V250" s="22"/>
      <c r="W250" s="22"/>
      <c r="X250" s="22"/>
      <c r="Y250" s="22"/>
      <c r="Z250" s="22"/>
      <c r="AA250" s="22"/>
      <c r="AB250" s="22"/>
      <c r="AC250" s="22"/>
      <c r="AD250" s="22"/>
      <c r="AE250" s="22"/>
      <c r="AR250" s="173" t="s">
        <v>137</v>
      </c>
      <c r="AT250" s="173" t="s">
        <v>132</v>
      </c>
      <c r="AU250" s="173" t="s">
        <v>82</v>
      </c>
      <c r="AY250" s="3" t="s">
        <v>129</v>
      </c>
      <c r="BE250" s="174" t="n">
        <f aca="false">IF(N250="základní",J250,0)</f>
        <v>0</v>
      </c>
      <c r="BF250" s="174" t="n">
        <f aca="false">IF(N250="snížená",J250,0)</f>
        <v>0</v>
      </c>
      <c r="BG250" s="174" t="n">
        <f aca="false">IF(N250="zákl. přenesená",J250,0)</f>
        <v>0</v>
      </c>
      <c r="BH250" s="174" t="n">
        <f aca="false">IF(N250="sníž. přenesená",J250,0)</f>
        <v>0</v>
      </c>
      <c r="BI250" s="174" t="n">
        <f aca="false">IF(N250="nulová",J250,0)</f>
        <v>0</v>
      </c>
      <c r="BJ250" s="3" t="s">
        <v>80</v>
      </c>
      <c r="BK250" s="174" t="n">
        <f aca="false">ROUND(I250*H250,2)</f>
        <v>0</v>
      </c>
      <c r="BL250" s="3" t="s">
        <v>137</v>
      </c>
      <c r="BM250" s="173" t="s">
        <v>334</v>
      </c>
    </row>
    <row r="251" s="175" customFormat="true" ht="12.8" hidden="false" customHeight="false" outlineLevel="0" collapsed="false">
      <c r="B251" s="176"/>
      <c r="D251" s="110" t="s">
        <v>142</v>
      </c>
      <c r="E251" s="177"/>
      <c r="F251" s="178" t="s">
        <v>335</v>
      </c>
      <c r="H251" s="179" t="n">
        <v>28.01</v>
      </c>
      <c r="I251" s="180"/>
      <c r="L251" s="176"/>
      <c r="M251" s="181"/>
      <c r="N251" s="182"/>
      <c r="O251" s="182"/>
      <c r="P251" s="182"/>
      <c r="Q251" s="182"/>
      <c r="R251" s="182"/>
      <c r="S251" s="182"/>
      <c r="T251" s="183"/>
      <c r="AT251" s="177" t="s">
        <v>142</v>
      </c>
      <c r="AU251" s="177" t="s">
        <v>82</v>
      </c>
      <c r="AV251" s="175" t="s">
        <v>82</v>
      </c>
      <c r="AW251" s="175" t="s">
        <v>31</v>
      </c>
      <c r="AX251" s="175" t="s">
        <v>75</v>
      </c>
      <c r="AY251" s="177" t="s">
        <v>129</v>
      </c>
    </row>
    <row r="252" s="175" customFormat="true" ht="12.8" hidden="false" customHeight="false" outlineLevel="0" collapsed="false">
      <c r="B252" s="176"/>
      <c r="D252" s="110" t="s">
        <v>142</v>
      </c>
      <c r="E252" s="177"/>
      <c r="F252" s="178" t="s">
        <v>336</v>
      </c>
      <c r="H252" s="179" t="n">
        <v>6.5</v>
      </c>
      <c r="I252" s="180"/>
      <c r="L252" s="176"/>
      <c r="M252" s="181"/>
      <c r="N252" s="182"/>
      <c r="O252" s="182"/>
      <c r="P252" s="182"/>
      <c r="Q252" s="182"/>
      <c r="R252" s="182"/>
      <c r="S252" s="182"/>
      <c r="T252" s="183"/>
      <c r="AT252" s="177" t="s">
        <v>142</v>
      </c>
      <c r="AU252" s="177" t="s">
        <v>82</v>
      </c>
      <c r="AV252" s="175" t="s">
        <v>82</v>
      </c>
      <c r="AW252" s="175" t="s">
        <v>31</v>
      </c>
      <c r="AX252" s="175" t="s">
        <v>75</v>
      </c>
      <c r="AY252" s="177" t="s">
        <v>129</v>
      </c>
    </row>
    <row r="253" s="184" customFormat="true" ht="12.8" hidden="false" customHeight="false" outlineLevel="0" collapsed="false">
      <c r="B253" s="185"/>
      <c r="D253" s="110" t="s">
        <v>142</v>
      </c>
      <c r="E253" s="186"/>
      <c r="F253" s="187" t="s">
        <v>144</v>
      </c>
      <c r="H253" s="188" t="n">
        <v>34.51</v>
      </c>
      <c r="I253" s="189"/>
      <c r="L253" s="185"/>
      <c r="M253" s="190"/>
      <c r="N253" s="191"/>
      <c r="O253" s="191"/>
      <c r="P253" s="191"/>
      <c r="Q253" s="191"/>
      <c r="R253" s="191"/>
      <c r="S253" s="191"/>
      <c r="T253" s="192"/>
      <c r="AT253" s="186" t="s">
        <v>142</v>
      </c>
      <c r="AU253" s="186" t="s">
        <v>82</v>
      </c>
      <c r="AV253" s="184" t="s">
        <v>137</v>
      </c>
      <c r="AW253" s="184" t="s">
        <v>31</v>
      </c>
      <c r="AX253" s="184" t="s">
        <v>80</v>
      </c>
      <c r="AY253" s="186" t="s">
        <v>129</v>
      </c>
    </row>
    <row r="254" s="27" customFormat="true" ht="19.4" hidden="false" customHeight="false" outlineLevel="0" collapsed="false">
      <c r="A254" s="22"/>
      <c r="B254" s="160"/>
      <c r="C254" s="161" t="s">
        <v>337</v>
      </c>
      <c r="D254" s="161" t="s">
        <v>132</v>
      </c>
      <c r="E254" s="162" t="s">
        <v>338</v>
      </c>
      <c r="F254" s="163" t="s">
        <v>339</v>
      </c>
      <c r="G254" s="164" t="s">
        <v>135</v>
      </c>
      <c r="H254" s="165" t="n">
        <v>28.01</v>
      </c>
      <c r="I254" s="166"/>
      <c r="J254" s="167" t="n">
        <f aca="false">ROUND(I254*H254,2)</f>
        <v>0</v>
      </c>
      <c r="K254" s="168" t="s">
        <v>136</v>
      </c>
      <c r="L254" s="23"/>
      <c r="M254" s="169"/>
      <c r="N254" s="170" t="s">
        <v>40</v>
      </c>
      <c r="O254" s="60"/>
      <c r="P254" s="171" t="n">
        <f aca="false">O254*H254</f>
        <v>0</v>
      </c>
      <c r="Q254" s="171" t="n">
        <v>0</v>
      </c>
      <c r="R254" s="171" t="n">
        <f aca="false">Q254*H254</f>
        <v>0</v>
      </c>
      <c r="S254" s="171" t="n">
        <v>0.068</v>
      </c>
      <c r="T254" s="172" t="n">
        <f aca="false">S254*H254</f>
        <v>1.90468</v>
      </c>
      <c r="U254" s="22"/>
      <c r="V254" s="22"/>
      <c r="W254" s="22"/>
      <c r="X254" s="22"/>
      <c r="Y254" s="22"/>
      <c r="Z254" s="22"/>
      <c r="AA254" s="22"/>
      <c r="AB254" s="22"/>
      <c r="AC254" s="22"/>
      <c r="AD254" s="22"/>
      <c r="AE254" s="22"/>
      <c r="AR254" s="173" t="s">
        <v>137</v>
      </c>
      <c r="AT254" s="173" t="s">
        <v>132</v>
      </c>
      <c r="AU254" s="173" t="s">
        <v>82</v>
      </c>
      <c r="AY254" s="3" t="s">
        <v>129</v>
      </c>
      <c r="BE254" s="174" t="n">
        <f aca="false">IF(N254="základní",J254,0)</f>
        <v>0</v>
      </c>
      <c r="BF254" s="174" t="n">
        <f aca="false">IF(N254="snížená",J254,0)</f>
        <v>0</v>
      </c>
      <c r="BG254" s="174" t="n">
        <f aca="false">IF(N254="zákl. přenesená",J254,0)</f>
        <v>0</v>
      </c>
      <c r="BH254" s="174" t="n">
        <f aca="false">IF(N254="sníž. přenesená",J254,0)</f>
        <v>0</v>
      </c>
      <c r="BI254" s="174" t="n">
        <f aca="false">IF(N254="nulová",J254,0)</f>
        <v>0</v>
      </c>
      <c r="BJ254" s="3" t="s">
        <v>80</v>
      </c>
      <c r="BK254" s="174" t="n">
        <f aca="false">ROUND(I254*H254,2)</f>
        <v>0</v>
      </c>
      <c r="BL254" s="3" t="s">
        <v>137</v>
      </c>
      <c r="BM254" s="173" t="s">
        <v>340</v>
      </c>
    </row>
    <row r="255" s="175" customFormat="true" ht="12.8" hidden="false" customHeight="false" outlineLevel="0" collapsed="false">
      <c r="B255" s="176"/>
      <c r="D255" s="110" t="s">
        <v>142</v>
      </c>
      <c r="E255" s="177"/>
      <c r="F255" s="178" t="s">
        <v>341</v>
      </c>
      <c r="H255" s="179" t="n">
        <v>7.755</v>
      </c>
      <c r="I255" s="180"/>
      <c r="L255" s="176"/>
      <c r="M255" s="181"/>
      <c r="N255" s="182"/>
      <c r="O255" s="182"/>
      <c r="P255" s="182"/>
      <c r="Q255" s="182"/>
      <c r="R255" s="182"/>
      <c r="S255" s="182"/>
      <c r="T255" s="183"/>
      <c r="AT255" s="177" t="s">
        <v>142</v>
      </c>
      <c r="AU255" s="177" t="s">
        <v>82</v>
      </c>
      <c r="AV255" s="175" t="s">
        <v>82</v>
      </c>
      <c r="AW255" s="175" t="s">
        <v>31</v>
      </c>
      <c r="AX255" s="175" t="s">
        <v>75</v>
      </c>
      <c r="AY255" s="177" t="s">
        <v>129</v>
      </c>
    </row>
    <row r="256" s="175" customFormat="true" ht="12.8" hidden="false" customHeight="false" outlineLevel="0" collapsed="false">
      <c r="B256" s="176"/>
      <c r="D256" s="110" t="s">
        <v>142</v>
      </c>
      <c r="E256" s="177"/>
      <c r="F256" s="178" t="s">
        <v>342</v>
      </c>
      <c r="H256" s="179" t="n">
        <v>5.655</v>
      </c>
      <c r="I256" s="180"/>
      <c r="L256" s="176"/>
      <c r="M256" s="181"/>
      <c r="N256" s="182"/>
      <c r="O256" s="182"/>
      <c r="P256" s="182"/>
      <c r="Q256" s="182"/>
      <c r="R256" s="182"/>
      <c r="S256" s="182"/>
      <c r="T256" s="183"/>
      <c r="AT256" s="177" t="s">
        <v>142</v>
      </c>
      <c r="AU256" s="177" t="s">
        <v>82</v>
      </c>
      <c r="AV256" s="175" t="s">
        <v>82</v>
      </c>
      <c r="AW256" s="175" t="s">
        <v>31</v>
      </c>
      <c r="AX256" s="175" t="s">
        <v>75</v>
      </c>
      <c r="AY256" s="177" t="s">
        <v>129</v>
      </c>
    </row>
    <row r="257" s="193" customFormat="true" ht="12.8" hidden="false" customHeight="false" outlineLevel="0" collapsed="false">
      <c r="B257" s="194"/>
      <c r="D257" s="110" t="s">
        <v>142</v>
      </c>
      <c r="E257" s="195"/>
      <c r="F257" s="196" t="s">
        <v>151</v>
      </c>
      <c r="H257" s="197" t="n">
        <v>13.41</v>
      </c>
      <c r="I257" s="198"/>
      <c r="L257" s="194"/>
      <c r="M257" s="199"/>
      <c r="N257" s="200"/>
      <c r="O257" s="200"/>
      <c r="P257" s="200"/>
      <c r="Q257" s="200"/>
      <c r="R257" s="200"/>
      <c r="S257" s="200"/>
      <c r="T257" s="201"/>
      <c r="AT257" s="195" t="s">
        <v>142</v>
      </c>
      <c r="AU257" s="195" t="s">
        <v>82</v>
      </c>
      <c r="AV257" s="193" t="s">
        <v>145</v>
      </c>
      <c r="AW257" s="193" t="s">
        <v>31</v>
      </c>
      <c r="AX257" s="193" t="s">
        <v>75</v>
      </c>
      <c r="AY257" s="195" t="s">
        <v>129</v>
      </c>
    </row>
    <row r="258" s="175" customFormat="true" ht="12.8" hidden="false" customHeight="false" outlineLevel="0" collapsed="false">
      <c r="B258" s="176"/>
      <c r="D258" s="110" t="s">
        <v>142</v>
      </c>
      <c r="E258" s="177"/>
      <c r="F258" s="178" t="s">
        <v>343</v>
      </c>
      <c r="H258" s="179" t="n">
        <v>14.6</v>
      </c>
      <c r="I258" s="180"/>
      <c r="L258" s="176"/>
      <c r="M258" s="181"/>
      <c r="N258" s="182"/>
      <c r="O258" s="182"/>
      <c r="P258" s="182"/>
      <c r="Q258" s="182"/>
      <c r="R258" s="182"/>
      <c r="S258" s="182"/>
      <c r="T258" s="183"/>
      <c r="AT258" s="177" t="s">
        <v>142</v>
      </c>
      <c r="AU258" s="177" t="s">
        <v>82</v>
      </c>
      <c r="AV258" s="175" t="s">
        <v>82</v>
      </c>
      <c r="AW258" s="175" t="s">
        <v>31</v>
      </c>
      <c r="AX258" s="175" t="s">
        <v>75</v>
      </c>
      <c r="AY258" s="177" t="s">
        <v>129</v>
      </c>
    </row>
    <row r="259" s="193" customFormat="true" ht="12.8" hidden="false" customHeight="false" outlineLevel="0" collapsed="false">
      <c r="B259" s="194"/>
      <c r="D259" s="110" t="s">
        <v>142</v>
      </c>
      <c r="E259" s="195"/>
      <c r="F259" s="196" t="s">
        <v>151</v>
      </c>
      <c r="H259" s="197" t="n">
        <v>14.6</v>
      </c>
      <c r="I259" s="198"/>
      <c r="L259" s="194"/>
      <c r="M259" s="199"/>
      <c r="N259" s="200"/>
      <c r="O259" s="200"/>
      <c r="P259" s="200"/>
      <c r="Q259" s="200"/>
      <c r="R259" s="200"/>
      <c r="S259" s="200"/>
      <c r="T259" s="201"/>
      <c r="AT259" s="195" t="s">
        <v>142</v>
      </c>
      <c r="AU259" s="195" t="s">
        <v>82</v>
      </c>
      <c r="AV259" s="193" t="s">
        <v>145</v>
      </c>
      <c r="AW259" s="193" t="s">
        <v>31</v>
      </c>
      <c r="AX259" s="193" t="s">
        <v>75</v>
      </c>
      <c r="AY259" s="195" t="s">
        <v>129</v>
      </c>
    </row>
    <row r="260" s="184" customFormat="true" ht="12.8" hidden="false" customHeight="false" outlineLevel="0" collapsed="false">
      <c r="B260" s="185"/>
      <c r="D260" s="110" t="s">
        <v>142</v>
      </c>
      <c r="E260" s="186"/>
      <c r="F260" s="187" t="s">
        <v>144</v>
      </c>
      <c r="H260" s="188" t="n">
        <v>28.01</v>
      </c>
      <c r="I260" s="189"/>
      <c r="L260" s="185"/>
      <c r="M260" s="190"/>
      <c r="N260" s="191"/>
      <c r="O260" s="191"/>
      <c r="P260" s="191"/>
      <c r="Q260" s="191"/>
      <c r="R260" s="191"/>
      <c r="S260" s="191"/>
      <c r="T260" s="192"/>
      <c r="AT260" s="186" t="s">
        <v>142</v>
      </c>
      <c r="AU260" s="186" t="s">
        <v>82</v>
      </c>
      <c r="AV260" s="184" t="s">
        <v>137</v>
      </c>
      <c r="AW260" s="184" t="s">
        <v>31</v>
      </c>
      <c r="AX260" s="184" t="s">
        <v>80</v>
      </c>
      <c r="AY260" s="186" t="s">
        <v>129</v>
      </c>
    </row>
    <row r="261" s="146" customFormat="true" ht="22.8" hidden="false" customHeight="true" outlineLevel="0" collapsed="false">
      <c r="B261" s="147"/>
      <c r="D261" s="148" t="s">
        <v>74</v>
      </c>
      <c r="E261" s="148" t="s">
        <v>344</v>
      </c>
      <c r="F261" s="148" t="s">
        <v>345</v>
      </c>
      <c r="I261" s="150"/>
      <c r="J261" s="159" t="n">
        <f aca="false">BK261</f>
        <v>0</v>
      </c>
      <c r="L261" s="147"/>
      <c r="M261" s="152"/>
      <c r="N261" s="153"/>
      <c r="O261" s="153"/>
      <c r="P261" s="154" t="n">
        <f aca="false">SUM(P262:P266)</f>
        <v>0</v>
      </c>
      <c r="Q261" s="153"/>
      <c r="R261" s="154" t="n">
        <f aca="false">SUM(R262:R266)</f>
        <v>0</v>
      </c>
      <c r="S261" s="153"/>
      <c r="T261" s="155" t="n">
        <f aca="false">SUM(T262:T266)</f>
        <v>0</v>
      </c>
      <c r="AR261" s="148" t="s">
        <v>80</v>
      </c>
      <c r="AT261" s="156" t="s">
        <v>74</v>
      </c>
      <c r="AU261" s="156" t="s">
        <v>80</v>
      </c>
      <c r="AY261" s="148" t="s">
        <v>129</v>
      </c>
      <c r="BK261" s="157" t="n">
        <f aca="false">SUM(BK262:BK266)</f>
        <v>0</v>
      </c>
    </row>
    <row r="262" s="27" customFormat="true" ht="19.4" hidden="false" customHeight="false" outlineLevel="0" collapsed="false">
      <c r="A262" s="22"/>
      <c r="B262" s="160"/>
      <c r="C262" s="161" t="s">
        <v>346</v>
      </c>
      <c r="D262" s="161" t="s">
        <v>132</v>
      </c>
      <c r="E262" s="162" t="s">
        <v>347</v>
      </c>
      <c r="F262" s="163" t="s">
        <v>348</v>
      </c>
      <c r="G262" s="164" t="s">
        <v>349</v>
      </c>
      <c r="H262" s="165" t="n">
        <v>9.339</v>
      </c>
      <c r="I262" s="166"/>
      <c r="J262" s="167" t="n">
        <f aca="false">ROUND(I262*H262,2)</f>
        <v>0</v>
      </c>
      <c r="K262" s="168" t="s">
        <v>136</v>
      </c>
      <c r="L262" s="23"/>
      <c r="M262" s="169"/>
      <c r="N262" s="170" t="s">
        <v>40</v>
      </c>
      <c r="O262" s="60"/>
      <c r="P262" s="171" t="n">
        <f aca="false">O262*H262</f>
        <v>0</v>
      </c>
      <c r="Q262" s="171" t="n">
        <v>0</v>
      </c>
      <c r="R262" s="171" t="n">
        <f aca="false">Q262*H262</f>
        <v>0</v>
      </c>
      <c r="S262" s="171" t="n">
        <v>0</v>
      </c>
      <c r="T262" s="172" t="n">
        <f aca="false">S262*H262</f>
        <v>0</v>
      </c>
      <c r="U262" s="22"/>
      <c r="V262" s="22"/>
      <c r="W262" s="22"/>
      <c r="X262" s="22"/>
      <c r="Y262" s="22"/>
      <c r="Z262" s="22"/>
      <c r="AA262" s="22"/>
      <c r="AB262" s="22"/>
      <c r="AC262" s="22"/>
      <c r="AD262" s="22"/>
      <c r="AE262" s="22"/>
      <c r="AR262" s="173" t="s">
        <v>137</v>
      </c>
      <c r="AT262" s="173" t="s">
        <v>132</v>
      </c>
      <c r="AU262" s="173" t="s">
        <v>82</v>
      </c>
      <c r="AY262" s="3" t="s">
        <v>129</v>
      </c>
      <c r="BE262" s="174" t="n">
        <f aca="false">IF(N262="základní",J262,0)</f>
        <v>0</v>
      </c>
      <c r="BF262" s="174" t="n">
        <f aca="false">IF(N262="snížená",J262,0)</f>
        <v>0</v>
      </c>
      <c r="BG262" s="174" t="n">
        <f aca="false">IF(N262="zákl. přenesená",J262,0)</f>
        <v>0</v>
      </c>
      <c r="BH262" s="174" t="n">
        <f aca="false">IF(N262="sníž. přenesená",J262,0)</f>
        <v>0</v>
      </c>
      <c r="BI262" s="174" t="n">
        <f aca="false">IF(N262="nulová",J262,0)</f>
        <v>0</v>
      </c>
      <c r="BJ262" s="3" t="s">
        <v>80</v>
      </c>
      <c r="BK262" s="174" t="n">
        <f aca="false">ROUND(I262*H262,2)</f>
        <v>0</v>
      </c>
      <c r="BL262" s="3" t="s">
        <v>137</v>
      </c>
      <c r="BM262" s="173" t="s">
        <v>350</v>
      </c>
    </row>
    <row r="263" s="27" customFormat="true" ht="19.4" hidden="false" customHeight="false" outlineLevel="0" collapsed="false">
      <c r="A263" s="22"/>
      <c r="B263" s="160"/>
      <c r="C263" s="161" t="s">
        <v>351</v>
      </c>
      <c r="D263" s="161" t="s">
        <v>132</v>
      </c>
      <c r="E263" s="162" t="s">
        <v>352</v>
      </c>
      <c r="F263" s="163" t="s">
        <v>353</v>
      </c>
      <c r="G263" s="164" t="s">
        <v>349</v>
      </c>
      <c r="H263" s="165" t="n">
        <v>9.339</v>
      </c>
      <c r="I263" s="166"/>
      <c r="J263" s="167" t="n">
        <f aca="false">ROUND(I263*H263,2)</f>
        <v>0</v>
      </c>
      <c r="K263" s="168" t="s">
        <v>136</v>
      </c>
      <c r="L263" s="23"/>
      <c r="M263" s="169"/>
      <c r="N263" s="170" t="s">
        <v>40</v>
      </c>
      <c r="O263" s="60"/>
      <c r="P263" s="171" t="n">
        <f aca="false">O263*H263</f>
        <v>0</v>
      </c>
      <c r="Q263" s="171" t="n">
        <v>0</v>
      </c>
      <c r="R263" s="171" t="n">
        <f aca="false">Q263*H263</f>
        <v>0</v>
      </c>
      <c r="S263" s="171" t="n">
        <v>0</v>
      </c>
      <c r="T263" s="172" t="n">
        <f aca="false">S263*H263</f>
        <v>0</v>
      </c>
      <c r="U263" s="22"/>
      <c r="V263" s="22"/>
      <c r="W263" s="22"/>
      <c r="X263" s="22"/>
      <c r="Y263" s="22"/>
      <c r="Z263" s="22"/>
      <c r="AA263" s="22"/>
      <c r="AB263" s="22"/>
      <c r="AC263" s="22"/>
      <c r="AD263" s="22"/>
      <c r="AE263" s="22"/>
      <c r="AR263" s="173" t="s">
        <v>137</v>
      </c>
      <c r="AT263" s="173" t="s">
        <v>132</v>
      </c>
      <c r="AU263" s="173" t="s">
        <v>82</v>
      </c>
      <c r="AY263" s="3" t="s">
        <v>129</v>
      </c>
      <c r="BE263" s="174" t="n">
        <f aca="false">IF(N263="základní",J263,0)</f>
        <v>0</v>
      </c>
      <c r="BF263" s="174" t="n">
        <f aca="false">IF(N263="snížená",J263,0)</f>
        <v>0</v>
      </c>
      <c r="BG263" s="174" t="n">
        <f aca="false">IF(N263="zákl. přenesená",J263,0)</f>
        <v>0</v>
      </c>
      <c r="BH263" s="174" t="n">
        <f aca="false">IF(N263="sníž. přenesená",J263,0)</f>
        <v>0</v>
      </c>
      <c r="BI263" s="174" t="n">
        <f aca="false">IF(N263="nulová",J263,0)</f>
        <v>0</v>
      </c>
      <c r="BJ263" s="3" t="s">
        <v>80</v>
      </c>
      <c r="BK263" s="174" t="n">
        <f aca="false">ROUND(I263*H263,2)</f>
        <v>0</v>
      </c>
      <c r="BL263" s="3" t="s">
        <v>137</v>
      </c>
      <c r="BM263" s="173" t="s">
        <v>354</v>
      </c>
    </row>
    <row r="264" s="27" customFormat="true" ht="19.4" hidden="false" customHeight="false" outlineLevel="0" collapsed="false">
      <c r="A264" s="22"/>
      <c r="B264" s="160"/>
      <c r="C264" s="161" t="s">
        <v>355</v>
      </c>
      <c r="D264" s="161" t="s">
        <v>132</v>
      </c>
      <c r="E264" s="162" t="s">
        <v>356</v>
      </c>
      <c r="F264" s="163" t="s">
        <v>357</v>
      </c>
      <c r="G264" s="164" t="s">
        <v>349</v>
      </c>
      <c r="H264" s="165" t="n">
        <v>224.136</v>
      </c>
      <c r="I264" s="166"/>
      <c r="J264" s="167" t="n">
        <f aca="false">ROUND(I264*H264,2)</f>
        <v>0</v>
      </c>
      <c r="K264" s="168" t="s">
        <v>136</v>
      </c>
      <c r="L264" s="23"/>
      <c r="M264" s="169"/>
      <c r="N264" s="170" t="s">
        <v>40</v>
      </c>
      <c r="O264" s="60"/>
      <c r="P264" s="171" t="n">
        <f aca="false">O264*H264</f>
        <v>0</v>
      </c>
      <c r="Q264" s="171" t="n">
        <v>0</v>
      </c>
      <c r="R264" s="171" t="n">
        <f aca="false">Q264*H264</f>
        <v>0</v>
      </c>
      <c r="S264" s="171" t="n">
        <v>0</v>
      </c>
      <c r="T264" s="172" t="n">
        <f aca="false">S264*H264</f>
        <v>0</v>
      </c>
      <c r="U264" s="22"/>
      <c r="V264" s="22"/>
      <c r="W264" s="22"/>
      <c r="X264" s="22"/>
      <c r="Y264" s="22"/>
      <c r="Z264" s="22"/>
      <c r="AA264" s="22"/>
      <c r="AB264" s="22"/>
      <c r="AC264" s="22"/>
      <c r="AD264" s="22"/>
      <c r="AE264" s="22"/>
      <c r="AR264" s="173" t="s">
        <v>137</v>
      </c>
      <c r="AT264" s="173" t="s">
        <v>132</v>
      </c>
      <c r="AU264" s="173" t="s">
        <v>82</v>
      </c>
      <c r="AY264" s="3" t="s">
        <v>129</v>
      </c>
      <c r="BE264" s="174" t="n">
        <f aca="false">IF(N264="základní",J264,0)</f>
        <v>0</v>
      </c>
      <c r="BF264" s="174" t="n">
        <f aca="false">IF(N264="snížená",J264,0)</f>
        <v>0</v>
      </c>
      <c r="BG264" s="174" t="n">
        <f aca="false">IF(N264="zákl. přenesená",J264,0)</f>
        <v>0</v>
      </c>
      <c r="BH264" s="174" t="n">
        <f aca="false">IF(N264="sníž. přenesená",J264,0)</f>
        <v>0</v>
      </c>
      <c r="BI264" s="174" t="n">
        <f aca="false">IF(N264="nulová",J264,0)</f>
        <v>0</v>
      </c>
      <c r="BJ264" s="3" t="s">
        <v>80</v>
      </c>
      <c r="BK264" s="174" t="n">
        <f aca="false">ROUND(I264*H264,2)</f>
        <v>0</v>
      </c>
      <c r="BL264" s="3" t="s">
        <v>137</v>
      </c>
      <c r="BM264" s="173" t="s">
        <v>358</v>
      </c>
    </row>
    <row r="265" s="175" customFormat="true" ht="12.8" hidden="false" customHeight="false" outlineLevel="0" collapsed="false">
      <c r="B265" s="176"/>
      <c r="D265" s="110" t="s">
        <v>142</v>
      </c>
      <c r="F265" s="178" t="s">
        <v>359</v>
      </c>
      <c r="H265" s="179" t="n">
        <v>224.136</v>
      </c>
      <c r="I265" s="180"/>
      <c r="L265" s="176"/>
      <c r="M265" s="181"/>
      <c r="N265" s="182"/>
      <c r="O265" s="182"/>
      <c r="P265" s="182"/>
      <c r="Q265" s="182"/>
      <c r="R265" s="182"/>
      <c r="S265" s="182"/>
      <c r="T265" s="183"/>
      <c r="AT265" s="177" t="s">
        <v>142</v>
      </c>
      <c r="AU265" s="177" t="s">
        <v>82</v>
      </c>
      <c r="AV265" s="175" t="s">
        <v>82</v>
      </c>
      <c r="AW265" s="175" t="s">
        <v>2</v>
      </c>
      <c r="AX265" s="175" t="s">
        <v>80</v>
      </c>
      <c r="AY265" s="177" t="s">
        <v>129</v>
      </c>
    </row>
    <row r="266" s="27" customFormat="true" ht="19.4" hidden="false" customHeight="false" outlineLevel="0" collapsed="false">
      <c r="A266" s="22"/>
      <c r="B266" s="160"/>
      <c r="C266" s="161" t="s">
        <v>360</v>
      </c>
      <c r="D266" s="161" t="s">
        <v>132</v>
      </c>
      <c r="E266" s="162" t="s">
        <v>361</v>
      </c>
      <c r="F266" s="163" t="s">
        <v>362</v>
      </c>
      <c r="G266" s="164" t="s">
        <v>349</v>
      </c>
      <c r="H266" s="165" t="n">
        <v>9.333</v>
      </c>
      <c r="I266" s="166"/>
      <c r="J266" s="167" t="n">
        <f aca="false">ROUND(I266*H266,2)</f>
        <v>0</v>
      </c>
      <c r="K266" s="168" t="s">
        <v>136</v>
      </c>
      <c r="L266" s="23"/>
      <c r="M266" s="169"/>
      <c r="N266" s="170" t="s">
        <v>40</v>
      </c>
      <c r="O266" s="60"/>
      <c r="P266" s="171" t="n">
        <f aca="false">O266*H266</f>
        <v>0</v>
      </c>
      <c r="Q266" s="171" t="n">
        <v>0</v>
      </c>
      <c r="R266" s="171" t="n">
        <f aca="false">Q266*H266</f>
        <v>0</v>
      </c>
      <c r="S266" s="171" t="n">
        <v>0</v>
      </c>
      <c r="T266" s="172" t="n">
        <f aca="false">S266*H266</f>
        <v>0</v>
      </c>
      <c r="U266" s="22"/>
      <c r="V266" s="22"/>
      <c r="W266" s="22"/>
      <c r="X266" s="22"/>
      <c r="Y266" s="22"/>
      <c r="Z266" s="22"/>
      <c r="AA266" s="22"/>
      <c r="AB266" s="22"/>
      <c r="AC266" s="22"/>
      <c r="AD266" s="22"/>
      <c r="AE266" s="22"/>
      <c r="AR266" s="173" t="s">
        <v>137</v>
      </c>
      <c r="AT266" s="173" t="s">
        <v>132</v>
      </c>
      <c r="AU266" s="173" t="s">
        <v>82</v>
      </c>
      <c r="AY266" s="3" t="s">
        <v>129</v>
      </c>
      <c r="BE266" s="174" t="n">
        <f aca="false">IF(N266="základní",J266,0)</f>
        <v>0</v>
      </c>
      <c r="BF266" s="174" t="n">
        <f aca="false">IF(N266="snížená",J266,0)</f>
        <v>0</v>
      </c>
      <c r="BG266" s="174" t="n">
        <f aca="false">IF(N266="zákl. přenesená",J266,0)</f>
        <v>0</v>
      </c>
      <c r="BH266" s="174" t="n">
        <f aca="false">IF(N266="sníž. přenesená",J266,0)</f>
        <v>0</v>
      </c>
      <c r="BI266" s="174" t="n">
        <f aca="false">IF(N266="nulová",J266,0)</f>
        <v>0</v>
      </c>
      <c r="BJ266" s="3" t="s">
        <v>80</v>
      </c>
      <c r="BK266" s="174" t="n">
        <f aca="false">ROUND(I266*H266,2)</f>
        <v>0</v>
      </c>
      <c r="BL266" s="3" t="s">
        <v>137</v>
      </c>
      <c r="BM266" s="173" t="s">
        <v>363</v>
      </c>
    </row>
    <row r="267" s="146" customFormat="true" ht="22.8" hidden="false" customHeight="true" outlineLevel="0" collapsed="false">
      <c r="B267" s="147"/>
      <c r="D267" s="148" t="s">
        <v>74</v>
      </c>
      <c r="E267" s="148" t="s">
        <v>364</v>
      </c>
      <c r="F267" s="148" t="s">
        <v>365</v>
      </c>
      <c r="I267" s="150"/>
      <c r="J267" s="159" t="n">
        <f aca="false">BK267</f>
        <v>0</v>
      </c>
      <c r="L267" s="147"/>
      <c r="M267" s="152"/>
      <c r="N267" s="153"/>
      <c r="O267" s="153"/>
      <c r="P267" s="154" t="n">
        <f aca="false">P268</f>
        <v>0</v>
      </c>
      <c r="Q267" s="153"/>
      <c r="R267" s="154" t="n">
        <f aca="false">R268</f>
        <v>0</v>
      </c>
      <c r="S267" s="153"/>
      <c r="T267" s="155" t="n">
        <f aca="false">T268</f>
        <v>0</v>
      </c>
      <c r="AR267" s="148" t="s">
        <v>80</v>
      </c>
      <c r="AT267" s="156" t="s">
        <v>74</v>
      </c>
      <c r="AU267" s="156" t="s">
        <v>80</v>
      </c>
      <c r="AY267" s="148" t="s">
        <v>129</v>
      </c>
      <c r="BK267" s="157" t="n">
        <f aca="false">BK268</f>
        <v>0</v>
      </c>
    </row>
    <row r="268" s="27" customFormat="true" ht="16.5" hidden="false" customHeight="true" outlineLevel="0" collapsed="false">
      <c r="A268" s="22"/>
      <c r="B268" s="160"/>
      <c r="C268" s="161" t="s">
        <v>366</v>
      </c>
      <c r="D268" s="161" t="s">
        <v>132</v>
      </c>
      <c r="E268" s="162" t="s">
        <v>367</v>
      </c>
      <c r="F268" s="163" t="s">
        <v>368</v>
      </c>
      <c r="G268" s="164" t="s">
        <v>349</v>
      </c>
      <c r="H268" s="165" t="n">
        <v>6.702</v>
      </c>
      <c r="I268" s="166"/>
      <c r="J268" s="167" t="n">
        <f aca="false">ROUND(I268*H268,2)</f>
        <v>0</v>
      </c>
      <c r="K268" s="168" t="s">
        <v>136</v>
      </c>
      <c r="L268" s="23"/>
      <c r="M268" s="169"/>
      <c r="N268" s="170" t="s">
        <v>40</v>
      </c>
      <c r="O268" s="60"/>
      <c r="P268" s="171" t="n">
        <f aca="false">O268*H268</f>
        <v>0</v>
      </c>
      <c r="Q268" s="171" t="n">
        <v>0</v>
      </c>
      <c r="R268" s="171" t="n">
        <f aca="false">Q268*H268</f>
        <v>0</v>
      </c>
      <c r="S268" s="171" t="n">
        <v>0</v>
      </c>
      <c r="T268" s="172" t="n">
        <f aca="false">S268*H268</f>
        <v>0</v>
      </c>
      <c r="U268" s="22"/>
      <c r="V268" s="22"/>
      <c r="W268" s="22"/>
      <c r="X268" s="22"/>
      <c r="Y268" s="22"/>
      <c r="Z268" s="22"/>
      <c r="AA268" s="22"/>
      <c r="AB268" s="22"/>
      <c r="AC268" s="22"/>
      <c r="AD268" s="22"/>
      <c r="AE268" s="22"/>
      <c r="AR268" s="173" t="s">
        <v>137</v>
      </c>
      <c r="AT268" s="173" t="s">
        <v>132</v>
      </c>
      <c r="AU268" s="173" t="s">
        <v>82</v>
      </c>
      <c r="AY268" s="3" t="s">
        <v>129</v>
      </c>
      <c r="BE268" s="174" t="n">
        <f aca="false">IF(N268="základní",J268,0)</f>
        <v>0</v>
      </c>
      <c r="BF268" s="174" t="n">
        <f aca="false">IF(N268="snížená",J268,0)</f>
        <v>0</v>
      </c>
      <c r="BG268" s="174" t="n">
        <f aca="false">IF(N268="zákl. přenesená",J268,0)</f>
        <v>0</v>
      </c>
      <c r="BH268" s="174" t="n">
        <f aca="false">IF(N268="sníž. přenesená",J268,0)</f>
        <v>0</v>
      </c>
      <c r="BI268" s="174" t="n">
        <f aca="false">IF(N268="nulová",J268,0)</f>
        <v>0</v>
      </c>
      <c r="BJ268" s="3" t="s">
        <v>80</v>
      </c>
      <c r="BK268" s="174" t="n">
        <f aca="false">ROUND(I268*H268,2)</f>
        <v>0</v>
      </c>
      <c r="BL268" s="3" t="s">
        <v>137</v>
      </c>
      <c r="BM268" s="173" t="s">
        <v>369</v>
      </c>
    </row>
    <row r="269" s="146" customFormat="true" ht="25.9" hidden="false" customHeight="true" outlineLevel="0" collapsed="false">
      <c r="B269" s="147"/>
      <c r="D269" s="148" t="s">
        <v>74</v>
      </c>
      <c r="E269" s="148" t="s">
        <v>370</v>
      </c>
      <c r="F269" s="148" t="s">
        <v>371</v>
      </c>
      <c r="I269" s="150"/>
      <c r="J269" s="151" t="n">
        <f aca="false">BK269</f>
        <v>0</v>
      </c>
      <c r="L269" s="147"/>
      <c r="M269" s="152"/>
      <c r="N269" s="153"/>
      <c r="O269" s="153"/>
      <c r="P269" s="154" t="n">
        <f aca="false">P270+P288+P307+P340+P344+P347+P352+P359+P390+P396+P413+P445+P466+P474</f>
        <v>0</v>
      </c>
      <c r="Q269" s="153"/>
      <c r="R269" s="154" t="n">
        <f aca="false">R270+R288+R307+R340+R344+R347+R352+R359+R390+R396+R413+R445+R466+R474</f>
        <v>2.3254592</v>
      </c>
      <c r="S269" s="153"/>
      <c r="T269" s="155" t="n">
        <f aca="false">T270+T288+T307+T340+T344+T347+T352+T359+T390+T396+T413+T445+T466+T474</f>
        <v>0.79241</v>
      </c>
      <c r="AR269" s="148" t="s">
        <v>82</v>
      </c>
      <c r="AT269" s="156" t="s">
        <v>74</v>
      </c>
      <c r="AU269" s="156" t="s">
        <v>75</v>
      </c>
      <c r="AY269" s="148" t="s">
        <v>129</v>
      </c>
      <c r="BK269" s="157" t="n">
        <f aca="false">BK270+BK288+BK307+BK340+BK344+BK347+BK352+BK359+BK390+BK396+BK413+BK445+BK466+BK474</f>
        <v>0</v>
      </c>
    </row>
    <row r="270" s="146" customFormat="true" ht="22.8" hidden="false" customHeight="true" outlineLevel="0" collapsed="false">
      <c r="B270" s="147"/>
      <c r="D270" s="148" t="s">
        <v>74</v>
      </c>
      <c r="E270" s="148" t="s">
        <v>372</v>
      </c>
      <c r="F270" s="148" t="s">
        <v>373</v>
      </c>
      <c r="I270" s="150"/>
      <c r="J270" s="159" t="n">
        <f aca="false">BK270</f>
        <v>0</v>
      </c>
      <c r="L270" s="147"/>
      <c r="M270" s="152"/>
      <c r="N270" s="153"/>
      <c r="O270" s="153"/>
      <c r="P270" s="154" t="n">
        <f aca="false">SUM(P271:P287)</f>
        <v>0</v>
      </c>
      <c r="Q270" s="153"/>
      <c r="R270" s="154" t="n">
        <f aca="false">SUM(R271:R287)</f>
        <v>0.01944</v>
      </c>
      <c r="S270" s="153"/>
      <c r="T270" s="155" t="n">
        <f aca="false">SUM(T271:T287)</f>
        <v>0.03708</v>
      </c>
      <c r="AR270" s="148" t="s">
        <v>82</v>
      </c>
      <c r="AT270" s="156" t="s">
        <v>74</v>
      </c>
      <c r="AU270" s="156" t="s">
        <v>80</v>
      </c>
      <c r="AY270" s="148" t="s">
        <v>129</v>
      </c>
      <c r="BK270" s="157" t="n">
        <f aca="false">SUM(BK271:BK287)</f>
        <v>0</v>
      </c>
    </row>
    <row r="271" s="27" customFormat="true" ht="16.5" hidden="false" customHeight="true" outlineLevel="0" collapsed="false">
      <c r="A271" s="22"/>
      <c r="B271" s="160"/>
      <c r="C271" s="161" t="s">
        <v>374</v>
      </c>
      <c r="D271" s="161" t="s">
        <v>132</v>
      </c>
      <c r="E271" s="162" t="s">
        <v>375</v>
      </c>
      <c r="F271" s="163" t="s">
        <v>376</v>
      </c>
      <c r="G271" s="164" t="s">
        <v>281</v>
      </c>
      <c r="H271" s="165" t="n">
        <v>12</v>
      </c>
      <c r="I271" s="166"/>
      <c r="J271" s="167" t="n">
        <f aca="false">ROUND(I271*H271,2)</f>
        <v>0</v>
      </c>
      <c r="K271" s="168" t="s">
        <v>136</v>
      </c>
      <c r="L271" s="23"/>
      <c r="M271" s="169"/>
      <c r="N271" s="170" t="s">
        <v>40</v>
      </c>
      <c r="O271" s="60"/>
      <c r="P271" s="171" t="n">
        <f aca="false">O271*H271</f>
        <v>0</v>
      </c>
      <c r="Q271" s="171" t="n">
        <v>0</v>
      </c>
      <c r="R271" s="171" t="n">
        <f aca="false">Q271*H271</f>
        <v>0</v>
      </c>
      <c r="S271" s="171" t="n">
        <v>0.0021</v>
      </c>
      <c r="T271" s="172" t="n">
        <f aca="false">S271*H271</f>
        <v>0.0252</v>
      </c>
      <c r="U271" s="22"/>
      <c r="V271" s="22"/>
      <c r="W271" s="22"/>
      <c r="X271" s="22"/>
      <c r="Y271" s="22"/>
      <c r="Z271" s="22"/>
      <c r="AA271" s="22"/>
      <c r="AB271" s="22"/>
      <c r="AC271" s="22"/>
      <c r="AD271" s="22"/>
      <c r="AE271" s="22"/>
      <c r="AR271" s="173" t="s">
        <v>213</v>
      </c>
      <c r="AT271" s="173" t="s">
        <v>132</v>
      </c>
      <c r="AU271" s="173" t="s">
        <v>82</v>
      </c>
      <c r="AY271" s="3" t="s">
        <v>129</v>
      </c>
      <c r="BE271" s="174" t="n">
        <f aca="false">IF(N271="základní",J271,0)</f>
        <v>0</v>
      </c>
      <c r="BF271" s="174" t="n">
        <f aca="false">IF(N271="snížená",J271,0)</f>
        <v>0</v>
      </c>
      <c r="BG271" s="174" t="n">
        <f aca="false">IF(N271="zákl. přenesená",J271,0)</f>
        <v>0</v>
      </c>
      <c r="BH271" s="174" t="n">
        <f aca="false">IF(N271="sníž. přenesená",J271,0)</f>
        <v>0</v>
      </c>
      <c r="BI271" s="174" t="n">
        <f aca="false">IF(N271="nulová",J271,0)</f>
        <v>0</v>
      </c>
      <c r="BJ271" s="3" t="s">
        <v>80</v>
      </c>
      <c r="BK271" s="174" t="n">
        <f aca="false">ROUND(I271*H271,2)</f>
        <v>0</v>
      </c>
      <c r="BL271" s="3" t="s">
        <v>213</v>
      </c>
      <c r="BM271" s="173" t="s">
        <v>377</v>
      </c>
    </row>
    <row r="272" s="27" customFormat="true" ht="16.5" hidden="false" customHeight="true" outlineLevel="0" collapsed="false">
      <c r="A272" s="22"/>
      <c r="B272" s="160"/>
      <c r="C272" s="161" t="s">
        <v>378</v>
      </c>
      <c r="D272" s="161" t="s">
        <v>132</v>
      </c>
      <c r="E272" s="162" t="s">
        <v>379</v>
      </c>
      <c r="F272" s="163" t="s">
        <v>380</v>
      </c>
      <c r="G272" s="164" t="s">
        <v>281</v>
      </c>
      <c r="H272" s="165" t="n">
        <v>6</v>
      </c>
      <c r="I272" s="166"/>
      <c r="J272" s="167" t="n">
        <f aca="false">ROUND(I272*H272,2)</f>
        <v>0</v>
      </c>
      <c r="K272" s="168" t="s">
        <v>136</v>
      </c>
      <c r="L272" s="23"/>
      <c r="M272" s="169"/>
      <c r="N272" s="170" t="s">
        <v>40</v>
      </c>
      <c r="O272" s="60"/>
      <c r="P272" s="171" t="n">
        <f aca="false">O272*H272</f>
        <v>0</v>
      </c>
      <c r="Q272" s="171" t="n">
        <v>0</v>
      </c>
      <c r="R272" s="171" t="n">
        <f aca="false">Q272*H272</f>
        <v>0</v>
      </c>
      <c r="S272" s="171" t="n">
        <v>0.00198</v>
      </c>
      <c r="T272" s="172" t="n">
        <f aca="false">S272*H272</f>
        <v>0.01188</v>
      </c>
      <c r="U272" s="22"/>
      <c r="V272" s="22"/>
      <c r="W272" s="22"/>
      <c r="X272" s="22"/>
      <c r="Y272" s="22"/>
      <c r="Z272" s="22"/>
      <c r="AA272" s="22"/>
      <c r="AB272" s="22"/>
      <c r="AC272" s="22"/>
      <c r="AD272" s="22"/>
      <c r="AE272" s="22"/>
      <c r="AR272" s="173" t="s">
        <v>213</v>
      </c>
      <c r="AT272" s="173" t="s">
        <v>132</v>
      </c>
      <c r="AU272" s="173" t="s">
        <v>82</v>
      </c>
      <c r="AY272" s="3" t="s">
        <v>129</v>
      </c>
      <c r="BE272" s="174" t="n">
        <f aca="false">IF(N272="základní",J272,0)</f>
        <v>0</v>
      </c>
      <c r="BF272" s="174" t="n">
        <f aca="false">IF(N272="snížená",J272,0)</f>
        <v>0</v>
      </c>
      <c r="BG272" s="174" t="n">
        <f aca="false">IF(N272="zákl. přenesená",J272,0)</f>
        <v>0</v>
      </c>
      <c r="BH272" s="174" t="n">
        <f aca="false">IF(N272="sníž. přenesená",J272,0)</f>
        <v>0</v>
      </c>
      <c r="BI272" s="174" t="n">
        <f aca="false">IF(N272="nulová",J272,0)</f>
        <v>0</v>
      </c>
      <c r="BJ272" s="3" t="s">
        <v>80</v>
      </c>
      <c r="BK272" s="174" t="n">
        <f aca="false">ROUND(I272*H272,2)</f>
        <v>0</v>
      </c>
      <c r="BL272" s="3" t="s">
        <v>213</v>
      </c>
      <c r="BM272" s="173" t="s">
        <v>381</v>
      </c>
    </row>
    <row r="273" s="27" customFormat="true" ht="16.5" hidden="false" customHeight="true" outlineLevel="0" collapsed="false">
      <c r="A273" s="22"/>
      <c r="B273" s="160"/>
      <c r="C273" s="161" t="s">
        <v>382</v>
      </c>
      <c r="D273" s="161" t="s">
        <v>132</v>
      </c>
      <c r="E273" s="162" t="s">
        <v>383</v>
      </c>
      <c r="F273" s="163" t="s">
        <v>384</v>
      </c>
      <c r="G273" s="164" t="s">
        <v>281</v>
      </c>
      <c r="H273" s="165" t="n">
        <v>6</v>
      </c>
      <c r="I273" s="166"/>
      <c r="J273" s="167" t="n">
        <f aca="false">ROUND(I273*H273,2)</f>
        <v>0</v>
      </c>
      <c r="K273" s="168" t="s">
        <v>136</v>
      </c>
      <c r="L273" s="23"/>
      <c r="M273" s="169"/>
      <c r="N273" s="170" t="s">
        <v>40</v>
      </c>
      <c r="O273" s="60"/>
      <c r="P273" s="171" t="n">
        <f aca="false">O273*H273</f>
        <v>0</v>
      </c>
      <c r="Q273" s="171" t="n">
        <v>0.00201</v>
      </c>
      <c r="R273" s="171" t="n">
        <f aca="false">Q273*H273</f>
        <v>0.01206</v>
      </c>
      <c r="S273" s="171" t="n">
        <v>0</v>
      </c>
      <c r="T273" s="172" t="n">
        <f aca="false">S273*H273</f>
        <v>0</v>
      </c>
      <c r="U273" s="22"/>
      <c r="V273" s="22"/>
      <c r="W273" s="22"/>
      <c r="X273" s="22"/>
      <c r="Y273" s="22"/>
      <c r="Z273" s="22"/>
      <c r="AA273" s="22"/>
      <c r="AB273" s="22"/>
      <c r="AC273" s="22"/>
      <c r="AD273" s="22"/>
      <c r="AE273" s="22"/>
      <c r="AR273" s="173" t="s">
        <v>213</v>
      </c>
      <c r="AT273" s="173" t="s">
        <v>132</v>
      </c>
      <c r="AU273" s="173" t="s">
        <v>82</v>
      </c>
      <c r="AY273" s="3" t="s">
        <v>129</v>
      </c>
      <c r="BE273" s="174" t="n">
        <f aca="false">IF(N273="základní",J273,0)</f>
        <v>0</v>
      </c>
      <c r="BF273" s="174" t="n">
        <f aca="false">IF(N273="snížená",J273,0)</f>
        <v>0</v>
      </c>
      <c r="BG273" s="174" t="n">
        <f aca="false">IF(N273="zákl. přenesená",J273,0)</f>
        <v>0</v>
      </c>
      <c r="BH273" s="174" t="n">
        <f aca="false">IF(N273="sníž. přenesená",J273,0)</f>
        <v>0</v>
      </c>
      <c r="BI273" s="174" t="n">
        <f aca="false">IF(N273="nulová",J273,0)</f>
        <v>0</v>
      </c>
      <c r="BJ273" s="3" t="s">
        <v>80</v>
      </c>
      <c r="BK273" s="174" t="n">
        <f aca="false">ROUND(I273*H273,2)</f>
        <v>0</v>
      </c>
      <c r="BL273" s="3" t="s">
        <v>213</v>
      </c>
      <c r="BM273" s="173" t="s">
        <v>385</v>
      </c>
    </row>
    <row r="274" s="27" customFormat="true" ht="16.5" hidden="false" customHeight="true" outlineLevel="0" collapsed="false">
      <c r="A274" s="22"/>
      <c r="B274" s="160"/>
      <c r="C274" s="161" t="s">
        <v>386</v>
      </c>
      <c r="D274" s="161" t="s">
        <v>132</v>
      </c>
      <c r="E274" s="162" t="s">
        <v>387</v>
      </c>
      <c r="F274" s="163" t="s">
        <v>388</v>
      </c>
      <c r="G274" s="164" t="s">
        <v>281</v>
      </c>
      <c r="H274" s="165" t="n">
        <v>18</v>
      </c>
      <c r="I274" s="166"/>
      <c r="J274" s="167" t="n">
        <f aca="false">ROUND(I274*H274,2)</f>
        <v>0</v>
      </c>
      <c r="K274" s="168" t="s">
        <v>136</v>
      </c>
      <c r="L274" s="23"/>
      <c r="M274" s="169"/>
      <c r="N274" s="170" t="s">
        <v>40</v>
      </c>
      <c r="O274" s="60"/>
      <c r="P274" s="171" t="n">
        <f aca="false">O274*H274</f>
        <v>0</v>
      </c>
      <c r="Q274" s="171" t="n">
        <v>0.00041</v>
      </c>
      <c r="R274" s="171" t="n">
        <f aca="false">Q274*H274</f>
        <v>0.00738</v>
      </c>
      <c r="S274" s="171" t="n">
        <v>0</v>
      </c>
      <c r="T274" s="172" t="n">
        <f aca="false">S274*H274</f>
        <v>0</v>
      </c>
      <c r="U274" s="22"/>
      <c r="V274" s="22"/>
      <c r="W274" s="22"/>
      <c r="X274" s="22"/>
      <c r="Y274" s="22"/>
      <c r="Z274" s="22"/>
      <c r="AA274" s="22"/>
      <c r="AB274" s="22"/>
      <c r="AC274" s="22"/>
      <c r="AD274" s="22"/>
      <c r="AE274" s="22"/>
      <c r="AR274" s="173" t="s">
        <v>213</v>
      </c>
      <c r="AT274" s="173" t="s">
        <v>132</v>
      </c>
      <c r="AU274" s="173" t="s">
        <v>82</v>
      </c>
      <c r="AY274" s="3" t="s">
        <v>129</v>
      </c>
      <c r="BE274" s="174" t="n">
        <f aca="false">IF(N274="základní",J274,0)</f>
        <v>0</v>
      </c>
      <c r="BF274" s="174" t="n">
        <f aca="false">IF(N274="snížená",J274,0)</f>
        <v>0</v>
      </c>
      <c r="BG274" s="174" t="n">
        <f aca="false">IF(N274="zákl. přenesená",J274,0)</f>
        <v>0</v>
      </c>
      <c r="BH274" s="174" t="n">
        <f aca="false">IF(N274="sníž. přenesená",J274,0)</f>
        <v>0</v>
      </c>
      <c r="BI274" s="174" t="n">
        <f aca="false">IF(N274="nulová",J274,0)</f>
        <v>0</v>
      </c>
      <c r="BJ274" s="3" t="s">
        <v>80</v>
      </c>
      <c r="BK274" s="174" t="n">
        <f aca="false">ROUND(I274*H274,2)</f>
        <v>0</v>
      </c>
      <c r="BL274" s="3" t="s">
        <v>213</v>
      </c>
      <c r="BM274" s="173" t="s">
        <v>389</v>
      </c>
    </row>
    <row r="275" s="27" customFormat="true" ht="16.5" hidden="false" customHeight="true" outlineLevel="0" collapsed="false">
      <c r="A275" s="22"/>
      <c r="B275" s="160"/>
      <c r="C275" s="161" t="s">
        <v>390</v>
      </c>
      <c r="D275" s="161" t="s">
        <v>132</v>
      </c>
      <c r="E275" s="162" t="s">
        <v>391</v>
      </c>
      <c r="F275" s="163" t="s">
        <v>392</v>
      </c>
      <c r="G275" s="164" t="s">
        <v>183</v>
      </c>
      <c r="H275" s="165" t="n">
        <v>6</v>
      </c>
      <c r="I275" s="166"/>
      <c r="J275" s="167" t="n">
        <f aca="false">ROUND(I275*H275,2)</f>
        <v>0</v>
      </c>
      <c r="K275" s="168" t="s">
        <v>136</v>
      </c>
      <c r="L275" s="23"/>
      <c r="M275" s="169"/>
      <c r="N275" s="170" t="s">
        <v>40</v>
      </c>
      <c r="O275" s="60"/>
      <c r="P275" s="171" t="n">
        <f aca="false">O275*H275</f>
        <v>0</v>
      </c>
      <c r="Q275" s="171" t="n">
        <v>0</v>
      </c>
      <c r="R275" s="171" t="n">
        <f aca="false">Q275*H275</f>
        <v>0</v>
      </c>
      <c r="S275" s="171" t="n">
        <v>0</v>
      </c>
      <c r="T275" s="172" t="n">
        <f aca="false">S275*H275</f>
        <v>0</v>
      </c>
      <c r="U275" s="22"/>
      <c r="V275" s="22"/>
      <c r="W275" s="22"/>
      <c r="X275" s="22"/>
      <c r="Y275" s="22"/>
      <c r="Z275" s="22"/>
      <c r="AA275" s="22"/>
      <c r="AB275" s="22"/>
      <c r="AC275" s="22"/>
      <c r="AD275" s="22"/>
      <c r="AE275" s="22"/>
      <c r="AR275" s="173" t="s">
        <v>213</v>
      </c>
      <c r="AT275" s="173" t="s">
        <v>132</v>
      </c>
      <c r="AU275" s="173" t="s">
        <v>82</v>
      </c>
      <c r="AY275" s="3" t="s">
        <v>129</v>
      </c>
      <c r="BE275" s="174" t="n">
        <f aca="false">IF(N275="základní",J275,0)</f>
        <v>0</v>
      </c>
      <c r="BF275" s="174" t="n">
        <f aca="false">IF(N275="snížená",J275,0)</f>
        <v>0</v>
      </c>
      <c r="BG275" s="174" t="n">
        <f aca="false">IF(N275="zákl. přenesená",J275,0)</f>
        <v>0</v>
      </c>
      <c r="BH275" s="174" t="n">
        <f aca="false">IF(N275="sníž. přenesená",J275,0)</f>
        <v>0</v>
      </c>
      <c r="BI275" s="174" t="n">
        <f aca="false">IF(N275="nulová",J275,0)</f>
        <v>0</v>
      </c>
      <c r="BJ275" s="3" t="s">
        <v>80</v>
      </c>
      <c r="BK275" s="174" t="n">
        <f aca="false">ROUND(I275*H275,2)</f>
        <v>0</v>
      </c>
      <c r="BL275" s="3" t="s">
        <v>213</v>
      </c>
      <c r="BM275" s="173" t="s">
        <v>393</v>
      </c>
    </row>
    <row r="276" s="175" customFormat="true" ht="12.8" hidden="false" customHeight="false" outlineLevel="0" collapsed="false">
      <c r="B276" s="176"/>
      <c r="D276" s="110" t="s">
        <v>142</v>
      </c>
      <c r="E276" s="177"/>
      <c r="F276" s="178" t="s">
        <v>394</v>
      </c>
      <c r="H276" s="179" t="n">
        <v>4</v>
      </c>
      <c r="I276" s="180"/>
      <c r="L276" s="176"/>
      <c r="M276" s="181"/>
      <c r="N276" s="182"/>
      <c r="O276" s="182"/>
      <c r="P276" s="182"/>
      <c r="Q276" s="182"/>
      <c r="R276" s="182"/>
      <c r="S276" s="182"/>
      <c r="T276" s="183"/>
      <c r="AT276" s="177" t="s">
        <v>142</v>
      </c>
      <c r="AU276" s="177" t="s">
        <v>82</v>
      </c>
      <c r="AV276" s="175" t="s">
        <v>82</v>
      </c>
      <c r="AW276" s="175" t="s">
        <v>31</v>
      </c>
      <c r="AX276" s="175" t="s">
        <v>75</v>
      </c>
      <c r="AY276" s="177" t="s">
        <v>129</v>
      </c>
    </row>
    <row r="277" s="175" customFormat="true" ht="12.8" hidden="false" customHeight="false" outlineLevel="0" collapsed="false">
      <c r="B277" s="176"/>
      <c r="D277" s="110" t="s">
        <v>142</v>
      </c>
      <c r="E277" s="177"/>
      <c r="F277" s="178" t="s">
        <v>395</v>
      </c>
      <c r="H277" s="179" t="n">
        <v>2</v>
      </c>
      <c r="I277" s="180"/>
      <c r="L277" s="176"/>
      <c r="M277" s="181"/>
      <c r="N277" s="182"/>
      <c r="O277" s="182"/>
      <c r="P277" s="182"/>
      <c r="Q277" s="182"/>
      <c r="R277" s="182"/>
      <c r="S277" s="182"/>
      <c r="T277" s="183"/>
      <c r="AT277" s="177" t="s">
        <v>142</v>
      </c>
      <c r="AU277" s="177" t="s">
        <v>82</v>
      </c>
      <c r="AV277" s="175" t="s">
        <v>82</v>
      </c>
      <c r="AW277" s="175" t="s">
        <v>31</v>
      </c>
      <c r="AX277" s="175" t="s">
        <v>75</v>
      </c>
      <c r="AY277" s="177" t="s">
        <v>129</v>
      </c>
    </row>
    <row r="278" s="184" customFormat="true" ht="12.8" hidden="false" customHeight="false" outlineLevel="0" collapsed="false">
      <c r="B278" s="185"/>
      <c r="D278" s="110" t="s">
        <v>142</v>
      </c>
      <c r="E278" s="186"/>
      <c r="F278" s="187" t="s">
        <v>144</v>
      </c>
      <c r="H278" s="188" t="n">
        <v>6</v>
      </c>
      <c r="I278" s="189"/>
      <c r="L278" s="185"/>
      <c r="M278" s="190"/>
      <c r="N278" s="191"/>
      <c r="O278" s="191"/>
      <c r="P278" s="191"/>
      <c r="Q278" s="191"/>
      <c r="R278" s="191"/>
      <c r="S278" s="191"/>
      <c r="T278" s="192"/>
      <c r="AT278" s="186" t="s">
        <v>142</v>
      </c>
      <c r="AU278" s="186" t="s">
        <v>82</v>
      </c>
      <c r="AV278" s="184" t="s">
        <v>137</v>
      </c>
      <c r="AW278" s="184" t="s">
        <v>31</v>
      </c>
      <c r="AX278" s="184" t="s">
        <v>80</v>
      </c>
      <c r="AY278" s="186" t="s">
        <v>129</v>
      </c>
    </row>
    <row r="279" s="27" customFormat="true" ht="21.75" hidden="false" customHeight="true" outlineLevel="0" collapsed="false">
      <c r="A279" s="22"/>
      <c r="B279" s="160"/>
      <c r="C279" s="161" t="s">
        <v>396</v>
      </c>
      <c r="D279" s="161" t="s">
        <v>132</v>
      </c>
      <c r="E279" s="162" t="s">
        <v>397</v>
      </c>
      <c r="F279" s="163" t="s">
        <v>398</v>
      </c>
      <c r="G279" s="164" t="s">
        <v>183</v>
      </c>
      <c r="H279" s="165" t="n">
        <v>4</v>
      </c>
      <c r="I279" s="166"/>
      <c r="J279" s="167" t="n">
        <f aca="false">ROUND(I279*H279,2)</f>
        <v>0</v>
      </c>
      <c r="K279" s="168" t="s">
        <v>136</v>
      </c>
      <c r="L279" s="23"/>
      <c r="M279" s="169"/>
      <c r="N279" s="170" t="s">
        <v>40</v>
      </c>
      <c r="O279" s="60"/>
      <c r="P279" s="171" t="n">
        <f aca="false">O279*H279</f>
        <v>0</v>
      </c>
      <c r="Q279" s="171" t="n">
        <v>0</v>
      </c>
      <c r="R279" s="171" t="n">
        <f aca="false">Q279*H279</f>
        <v>0</v>
      </c>
      <c r="S279" s="171" t="n">
        <v>0</v>
      </c>
      <c r="T279" s="172" t="n">
        <f aca="false">S279*H279</f>
        <v>0</v>
      </c>
      <c r="U279" s="22"/>
      <c r="V279" s="22"/>
      <c r="W279" s="22"/>
      <c r="X279" s="22"/>
      <c r="Y279" s="22"/>
      <c r="Z279" s="22"/>
      <c r="AA279" s="22"/>
      <c r="AB279" s="22"/>
      <c r="AC279" s="22"/>
      <c r="AD279" s="22"/>
      <c r="AE279" s="22"/>
      <c r="AR279" s="173" t="s">
        <v>213</v>
      </c>
      <c r="AT279" s="173" t="s">
        <v>132</v>
      </c>
      <c r="AU279" s="173" t="s">
        <v>82</v>
      </c>
      <c r="AY279" s="3" t="s">
        <v>129</v>
      </c>
      <c r="BE279" s="174" t="n">
        <f aca="false">IF(N279="základní",J279,0)</f>
        <v>0</v>
      </c>
      <c r="BF279" s="174" t="n">
        <f aca="false">IF(N279="snížená",J279,0)</f>
        <v>0</v>
      </c>
      <c r="BG279" s="174" t="n">
        <f aca="false">IF(N279="zákl. přenesená",J279,0)</f>
        <v>0</v>
      </c>
      <c r="BH279" s="174" t="n">
        <f aca="false">IF(N279="sníž. přenesená",J279,0)</f>
        <v>0</v>
      </c>
      <c r="BI279" s="174" t="n">
        <f aca="false">IF(N279="nulová",J279,0)</f>
        <v>0</v>
      </c>
      <c r="BJ279" s="3" t="s">
        <v>80</v>
      </c>
      <c r="BK279" s="174" t="n">
        <f aca="false">ROUND(I279*H279,2)</f>
        <v>0</v>
      </c>
      <c r="BL279" s="3" t="s">
        <v>213</v>
      </c>
      <c r="BM279" s="173" t="s">
        <v>399</v>
      </c>
    </row>
    <row r="280" s="175" customFormat="true" ht="12.8" hidden="false" customHeight="false" outlineLevel="0" collapsed="false">
      <c r="B280" s="176"/>
      <c r="D280" s="110" t="s">
        <v>142</v>
      </c>
      <c r="E280" s="177"/>
      <c r="F280" s="178" t="s">
        <v>400</v>
      </c>
      <c r="H280" s="179" t="n">
        <v>4</v>
      </c>
      <c r="I280" s="180"/>
      <c r="L280" s="176"/>
      <c r="M280" s="181"/>
      <c r="N280" s="182"/>
      <c r="O280" s="182"/>
      <c r="P280" s="182"/>
      <c r="Q280" s="182"/>
      <c r="R280" s="182"/>
      <c r="S280" s="182"/>
      <c r="T280" s="183"/>
      <c r="AT280" s="177" t="s">
        <v>142</v>
      </c>
      <c r="AU280" s="177" t="s">
        <v>82</v>
      </c>
      <c r="AV280" s="175" t="s">
        <v>82</v>
      </c>
      <c r="AW280" s="175" t="s">
        <v>31</v>
      </c>
      <c r="AX280" s="175" t="s">
        <v>75</v>
      </c>
      <c r="AY280" s="177" t="s">
        <v>129</v>
      </c>
    </row>
    <row r="281" s="184" customFormat="true" ht="12.8" hidden="false" customHeight="false" outlineLevel="0" collapsed="false">
      <c r="B281" s="185"/>
      <c r="D281" s="110" t="s">
        <v>142</v>
      </c>
      <c r="E281" s="186"/>
      <c r="F281" s="187" t="s">
        <v>144</v>
      </c>
      <c r="H281" s="188" t="n">
        <v>4</v>
      </c>
      <c r="I281" s="189"/>
      <c r="L281" s="185"/>
      <c r="M281" s="190"/>
      <c r="N281" s="191"/>
      <c r="O281" s="191"/>
      <c r="P281" s="191"/>
      <c r="Q281" s="191"/>
      <c r="R281" s="191"/>
      <c r="S281" s="191"/>
      <c r="T281" s="192"/>
      <c r="AT281" s="186" t="s">
        <v>142</v>
      </c>
      <c r="AU281" s="186" t="s">
        <v>82</v>
      </c>
      <c r="AV281" s="184" t="s">
        <v>137</v>
      </c>
      <c r="AW281" s="184" t="s">
        <v>31</v>
      </c>
      <c r="AX281" s="184" t="s">
        <v>80</v>
      </c>
      <c r="AY281" s="186" t="s">
        <v>129</v>
      </c>
    </row>
    <row r="282" s="27" customFormat="true" ht="21.75" hidden="false" customHeight="true" outlineLevel="0" collapsed="false">
      <c r="A282" s="22"/>
      <c r="B282" s="160"/>
      <c r="C282" s="161" t="s">
        <v>401</v>
      </c>
      <c r="D282" s="161" t="s">
        <v>132</v>
      </c>
      <c r="E282" s="162" t="s">
        <v>402</v>
      </c>
      <c r="F282" s="163" t="s">
        <v>403</v>
      </c>
      <c r="G282" s="164" t="s">
        <v>281</v>
      </c>
      <c r="H282" s="165" t="n">
        <v>24</v>
      </c>
      <c r="I282" s="166"/>
      <c r="J282" s="167" t="n">
        <f aca="false">ROUND(I282*H282,2)</f>
        <v>0</v>
      </c>
      <c r="K282" s="168" t="s">
        <v>136</v>
      </c>
      <c r="L282" s="23"/>
      <c r="M282" s="169"/>
      <c r="N282" s="170" t="s">
        <v>40</v>
      </c>
      <c r="O282" s="60"/>
      <c r="P282" s="171" t="n">
        <f aca="false">O282*H282</f>
        <v>0</v>
      </c>
      <c r="Q282" s="171" t="n">
        <v>0</v>
      </c>
      <c r="R282" s="171" t="n">
        <f aca="false">Q282*H282</f>
        <v>0</v>
      </c>
      <c r="S282" s="171" t="n">
        <v>0</v>
      </c>
      <c r="T282" s="172" t="n">
        <f aca="false">S282*H282</f>
        <v>0</v>
      </c>
      <c r="U282" s="22"/>
      <c r="V282" s="22"/>
      <c r="W282" s="22"/>
      <c r="X282" s="22"/>
      <c r="Y282" s="22"/>
      <c r="Z282" s="22"/>
      <c r="AA282" s="22"/>
      <c r="AB282" s="22"/>
      <c r="AC282" s="22"/>
      <c r="AD282" s="22"/>
      <c r="AE282" s="22"/>
      <c r="AR282" s="173" t="s">
        <v>213</v>
      </c>
      <c r="AT282" s="173" t="s">
        <v>132</v>
      </c>
      <c r="AU282" s="173" t="s">
        <v>82</v>
      </c>
      <c r="AY282" s="3" t="s">
        <v>129</v>
      </c>
      <c r="BE282" s="174" t="n">
        <f aca="false">IF(N282="základní",J282,0)</f>
        <v>0</v>
      </c>
      <c r="BF282" s="174" t="n">
        <f aca="false">IF(N282="snížená",J282,0)</f>
        <v>0</v>
      </c>
      <c r="BG282" s="174" t="n">
        <f aca="false">IF(N282="zákl. přenesená",J282,0)</f>
        <v>0</v>
      </c>
      <c r="BH282" s="174" t="n">
        <f aca="false">IF(N282="sníž. přenesená",J282,0)</f>
        <v>0</v>
      </c>
      <c r="BI282" s="174" t="n">
        <f aca="false">IF(N282="nulová",J282,0)</f>
        <v>0</v>
      </c>
      <c r="BJ282" s="3" t="s">
        <v>80</v>
      </c>
      <c r="BK282" s="174" t="n">
        <f aca="false">ROUND(I282*H282,2)</f>
        <v>0</v>
      </c>
      <c r="BL282" s="3" t="s">
        <v>213</v>
      </c>
      <c r="BM282" s="173" t="s">
        <v>404</v>
      </c>
    </row>
    <row r="283" s="175" customFormat="true" ht="12.8" hidden="false" customHeight="false" outlineLevel="0" collapsed="false">
      <c r="B283" s="176"/>
      <c r="D283" s="110" t="s">
        <v>142</v>
      </c>
      <c r="E283" s="177"/>
      <c r="F283" s="178" t="s">
        <v>405</v>
      </c>
      <c r="H283" s="179" t="n">
        <v>18</v>
      </c>
      <c r="I283" s="180"/>
      <c r="L283" s="176"/>
      <c r="M283" s="181"/>
      <c r="N283" s="182"/>
      <c r="O283" s="182"/>
      <c r="P283" s="182"/>
      <c r="Q283" s="182"/>
      <c r="R283" s="182"/>
      <c r="S283" s="182"/>
      <c r="T283" s="183"/>
      <c r="AT283" s="177" t="s">
        <v>142</v>
      </c>
      <c r="AU283" s="177" t="s">
        <v>82</v>
      </c>
      <c r="AV283" s="175" t="s">
        <v>82</v>
      </c>
      <c r="AW283" s="175" t="s">
        <v>31</v>
      </c>
      <c r="AX283" s="175" t="s">
        <v>75</v>
      </c>
      <c r="AY283" s="177" t="s">
        <v>129</v>
      </c>
    </row>
    <row r="284" s="175" customFormat="true" ht="12.8" hidden="false" customHeight="false" outlineLevel="0" collapsed="false">
      <c r="B284" s="176"/>
      <c r="D284" s="110" t="s">
        <v>142</v>
      </c>
      <c r="E284" s="177"/>
      <c r="F284" s="178" t="s">
        <v>406</v>
      </c>
      <c r="H284" s="179" t="n">
        <v>6</v>
      </c>
      <c r="I284" s="180"/>
      <c r="L284" s="176"/>
      <c r="M284" s="181"/>
      <c r="N284" s="182"/>
      <c r="O284" s="182"/>
      <c r="P284" s="182"/>
      <c r="Q284" s="182"/>
      <c r="R284" s="182"/>
      <c r="S284" s="182"/>
      <c r="T284" s="183"/>
      <c r="AT284" s="177" t="s">
        <v>142</v>
      </c>
      <c r="AU284" s="177" t="s">
        <v>82</v>
      </c>
      <c r="AV284" s="175" t="s">
        <v>82</v>
      </c>
      <c r="AW284" s="175" t="s">
        <v>31</v>
      </c>
      <c r="AX284" s="175" t="s">
        <v>75</v>
      </c>
      <c r="AY284" s="177" t="s">
        <v>129</v>
      </c>
    </row>
    <row r="285" s="184" customFormat="true" ht="12.8" hidden="false" customHeight="false" outlineLevel="0" collapsed="false">
      <c r="B285" s="185"/>
      <c r="D285" s="110" t="s">
        <v>142</v>
      </c>
      <c r="E285" s="186"/>
      <c r="F285" s="187" t="s">
        <v>144</v>
      </c>
      <c r="H285" s="188" t="n">
        <v>24</v>
      </c>
      <c r="I285" s="189"/>
      <c r="L285" s="185"/>
      <c r="M285" s="190"/>
      <c r="N285" s="191"/>
      <c r="O285" s="191"/>
      <c r="P285" s="191"/>
      <c r="Q285" s="191"/>
      <c r="R285" s="191"/>
      <c r="S285" s="191"/>
      <c r="T285" s="192"/>
      <c r="AT285" s="186" t="s">
        <v>142</v>
      </c>
      <c r="AU285" s="186" t="s">
        <v>82</v>
      </c>
      <c r="AV285" s="184" t="s">
        <v>137</v>
      </c>
      <c r="AW285" s="184" t="s">
        <v>31</v>
      </c>
      <c r="AX285" s="184" t="s">
        <v>80</v>
      </c>
      <c r="AY285" s="186" t="s">
        <v>129</v>
      </c>
    </row>
    <row r="286" s="27" customFormat="true" ht="19.4" hidden="false" customHeight="false" outlineLevel="0" collapsed="false">
      <c r="A286" s="22"/>
      <c r="B286" s="160"/>
      <c r="C286" s="161" t="s">
        <v>407</v>
      </c>
      <c r="D286" s="161" t="s">
        <v>132</v>
      </c>
      <c r="E286" s="162" t="s">
        <v>408</v>
      </c>
      <c r="F286" s="163" t="s">
        <v>409</v>
      </c>
      <c r="G286" s="164" t="s">
        <v>349</v>
      </c>
      <c r="H286" s="165" t="n">
        <v>0.037</v>
      </c>
      <c r="I286" s="166"/>
      <c r="J286" s="167" t="n">
        <f aca="false">ROUND(I286*H286,2)</f>
        <v>0</v>
      </c>
      <c r="K286" s="168" t="s">
        <v>136</v>
      </c>
      <c r="L286" s="23"/>
      <c r="M286" s="169"/>
      <c r="N286" s="170" t="s">
        <v>40</v>
      </c>
      <c r="O286" s="60"/>
      <c r="P286" s="171" t="n">
        <f aca="false">O286*H286</f>
        <v>0</v>
      </c>
      <c r="Q286" s="171" t="n">
        <v>0</v>
      </c>
      <c r="R286" s="171" t="n">
        <f aca="false">Q286*H286</f>
        <v>0</v>
      </c>
      <c r="S286" s="171" t="n">
        <v>0</v>
      </c>
      <c r="T286" s="172" t="n">
        <f aca="false">S286*H286</f>
        <v>0</v>
      </c>
      <c r="U286" s="22"/>
      <c r="V286" s="22"/>
      <c r="W286" s="22"/>
      <c r="X286" s="22"/>
      <c r="Y286" s="22"/>
      <c r="Z286" s="22"/>
      <c r="AA286" s="22"/>
      <c r="AB286" s="22"/>
      <c r="AC286" s="22"/>
      <c r="AD286" s="22"/>
      <c r="AE286" s="22"/>
      <c r="AR286" s="173" t="s">
        <v>213</v>
      </c>
      <c r="AT286" s="173" t="s">
        <v>132</v>
      </c>
      <c r="AU286" s="173" t="s">
        <v>82</v>
      </c>
      <c r="AY286" s="3" t="s">
        <v>129</v>
      </c>
      <c r="BE286" s="174" t="n">
        <f aca="false">IF(N286="základní",J286,0)</f>
        <v>0</v>
      </c>
      <c r="BF286" s="174" t="n">
        <f aca="false">IF(N286="snížená",J286,0)</f>
        <v>0</v>
      </c>
      <c r="BG286" s="174" t="n">
        <f aca="false">IF(N286="zákl. přenesená",J286,0)</f>
        <v>0</v>
      </c>
      <c r="BH286" s="174" t="n">
        <f aca="false">IF(N286="sníž. přenesená",J286,0)</f>
        <v>0</v>
      </c>
      <c r="BI286" s="174" t="n">
        <f aca="false">IF(N286="nulová",J286,0)</f>
        <v>0</v>
      </c>
      <c r="BJ286" s="3" t="s">
        <v>80</v>
      </c>
      <c r="BK286" s="174" t="n">
        <f aca="false">ROUND(I286*H286,2)</f>
        <v>0</v>
      </c>
      <c r="BL286" s="3" t="s">
        <v>213</v>
      </c>
      <c r="BM286" s="173" t="s">
        <v>410</v>
      </c>
    </row>
    <row r="287" s="27" customFormat="true" ht="19.4" hidden="false" customHeight="false" outlineLevel="0" collapsed="false">
      <c r="A287" s="22"/>
      <c r="B287" s="160"/>
      <c r="C287" s="161" t="s">
        <v>411</v>
      </c>
      <c r="D287" s="161" t="s">
        <v>132</v>
      </c>
      <c r="E287" s="162" t="s">
        <v>412</v>
      </c>
      <c r="F287" s="163" t="s">
        <v>413</v>
      </c>
      <c r="G287" s="164" t="s">
        <v>414</v>
      </c>
      <c r="H287" s="213"/>
      <c r="I287" s="166"/>
      <c r="J287" s="167" t="n">
        <f aca="false">ROUND(I287*H287,2)</f>
        <v>0</v>
      </c>
      <c r="K287" s="168" t="s">
        <v>136</v>
      </c>
      <c r="L287" s="23"/>
      <c r="M287" s="169"/>
      <c r="N287" s="170" t="s">
        <v>40</v>
      </c>
      <c r="O287" s="60"/>
      <c r="P287" s="171" t="n">
        <f aca="false">O287*H287</f>
        <v>0</v>
      </c>
      <c r="Q287" s="171" t="n">
        <v>0</v>
      </c>
      <c r="R287" s="171" t="n">
        <f aca="false">Q287*H287</f>
        <v>0</v>
      </c>
      <c r="S287" s="171" t="n">
        <v>0</v>
      </c>
      <c r="T287" s="172" t="n">
        <f aca="false">S287*H287</f>
        <v>0</v>
      </c>
      <c r="U287" s="22"/>
      <c r="V287" s="22"/>
      <c r="W287" s="22"/>
      <c r="X287" s="22"/>
      <c r="Y287" s="22"/>
      <c r="Z287" s="22"/>
      <c r="AA287" s="22"/>
      <c r="AB287" s="22"/>
      <c r="AC287" s="22"/>
      <c r="AD287" s="22"/>
      <c r="AE287" s="22"/>
      <c r="AR287" s="173" t="s">
        <v>213</v>
      </c>
      <c r="AT287" s="173" t="s">
        <v>132</v>
      </c>
      <c r="AU287" s="173" t="s">
        <v>82</v>
      </c>
      <c r="AY287" s="3" t="s">
        <v>129</v>
      </c>
      <c r="BE287" s="174" t="n">
        <f aca="false">IF(N287="základní",J287,0)</f>
        <v>0</v>
      </c>
      <c r="BF287" s="174" t="n">
        <f aca="false">IF(N287="snížená",J287,0)</f>
        <v>0</v>
      </c>
      <c r="BG287" s="174" t="n">
        <f aca="false">IF(N287="zákl. přenesená",J287,0)</f>
        <v>0</v>
      </c>
      <c r="BH287" s="174" t="n">
        <f aca="false">IF(N287="sníž. přenesená",J287,0)</f>
        <v>0</v>
      </c>
      <c r="BI287" s="174" t="n">
        <f aca="false">IF(N287="nulová",J287,0)</f>
        <v>0</v>
      </c>
      <c r="BJ287" s="3" t="s">
        <v>80</v>
      </c>
      <c r="BK287" s="174" t="n">
        <f aca="false">ROUND(I287*H287,2)</f>
        <v>0</v>
      </c>
      <c r="BL287" s="3" t="s">
        <v>213</v>
      </c>
      <c r="BM287" s="173" t="s">
        <v>415</v>
      </c>
    </row>
    <row r="288" s="146" customFormat="true" ht="22.8" hidden="false" customHeight="true" outlineLevel="0" collapsed="false">
      <c r="B288" s="147"/>
      <c r="D288" s="148" t="s">
        <v>74</v>
      </c>
      <c r="E288" s="148" t="s">
        <v>416</v>
      </c>
      <c r="F288" s="148" t="s">
        <v>417</v>
      </c>
      <c r="I288" s="150"/>
      <c r="J288" s="159" t="n">
        <f aca="false">BK288</f>
        <v>0</v>
      </c>
      <c r="L288" s="147"/>
      <c r="M288" s="152"/>
      <c r="N288" s="153"/>
      <c r="O288" s="153"/>
      <c r="P288" s="154" t="n">
        <f aca="false">SUM(P289:P306)</f>
        <v>0</v>
      </c>
      <c r="Q288" s="153"/>
      <c r="R288" s="154" t="n">
        <f aca="false">SUM(R289:R306)</f>
        <v>0.0637</v>
      </c>
      <c r="S288" s="153"/>
      <c r="T288" s="155" t="n">
        <f aca="false">SUM(T289:T306)</f>
        <v>0.0708</v>
      </c>
      <c r="AR288" s="148" t="s">
        <v>82</v>
      </c>
      <c r="AT288" s="156" t="s">
        <v>74</v>
      </c>
      <c r="AU288" s="156" t="s">
        <v>80</v>
      </c>
      <c r="AY288" s="148" t="s">
        <v>129</v>
      </c>
      <c r="BK288" s="157" t="n">
        <f aca="false">SUM(BK289:BK306)</f>
        <v>0</v>
      </c>
    </row>
    <row r="289" s="27" customFormat="true" ht="12.8" hidden="false" customHeight="false" outlineLevel="0" collapsed="false">
      <c r="A289" s="22"/>
      <c r="B289" s="160"/>
      <c r="C289" s="161" t="s">
        <v>418</v>
      </c>
      <c r="D289" s="161" t="s">
        <v>132</v>
      </c>
      <c r="E289" s="162" t="s">
        <v>419</v>
      </c>
      <c r="F289" s="163" t="s">
        <v>420</v>
      </c>
      <c r="G289" s="164" t="s">
        <v>281</v>
      </c>
      <c r="H289" s="165" t="n">
        <v>30</v>
      </c>
      <c r="I289" s="166"/>
      <c r="J289" s="167" t="n">
        <f aca="false">ROUND(I289*H289,2)</f>
        <v>0</v>
      </c>
      <c r="K289" s="168" t="s">
        <v>136</v>
      </c>
      <c r="L289" s="23"/>
      <c r="M289" s="169"/>
      <c r="N289" s="170" t="s">
        <v>40</v>
      </c>
      <c r="O289" s="60"/>
      <c r="P289" s="171" t="n">
        <f aca="false">O289*H289</f>
        <v>0</v>
      </c>
      <c r="Q289" s="171" t="n">
        <v>0</v>
      </c>
      <c r="R289" s="171" t="n">
        <f aca="false">Q289*H289</f>
        <v>0</v>
      </c>
      <c r="S289" s="171" t="n">
        <v>0.00213</v>
      </c>
      <c r="T289" s="172" t="n">
        <f aca="false">S289*H289</f>
        <v>0.0639</v>
      </c>
      <c r="U289" s="22"/>
      <c r="V289" s="22"/>
      <c r="W289" s="22"/>
      <c r="X289" s="22"/>
      <c r="Y289" s="22"/>
      <c r="Z289" s="22"/>
      <c r="AA289" s="22"/>
      <c r="AB289" s="22"/>
      <c r="AC289" s="22"/>
      <c r="AD289" s="22"/>
      <c r="AE289" s="22"/>
      <c r="AR289" s="173" t="s">
        <v>213</v>
      </c>
      <c r="AT289" s="173" t="s">
        <v>132</v>
      </c>
      <c r="AU289" s="173" t="s">
        <v>82</v>
      </c>
      <c r="AY289" s="3" t="s">
        <v>129</v>
      </c>
      <c r="BE289" s="174" t="n">
        <f aca="false">IF(N289="základní",J289,0)</f>
        <v>0</v>
      </c>
      <c r="BF289" s="174" t="n">
        <f aca="false">IF(N289="snížená",J289,0)</f>
        <v>0</v>
      </c>
      <c r="BG289" s="174" t="n">
        <f aca="false">IF(N289="zákl. přenesená",J289,0)</f>
        <v>0</v>
      </c>
      <c r="BH289" s="174" t="n">
        <f aca="false">IF(N289="sníž. přenesená",J289,0)</f>
        <v>0</v>
      </c>
      <c r="BI289" s="174" t="n">
        <f aca="false">IF(N289="nulová",J289,0)</f>
        <v>0</v>
      </c>
      <c r="BJ289" s="3" t="s">
        <v>80</v>
      </c>
      <c r="BK289" s="174" t="n">
        <f aca="false">ROUND(I289*H289,2)</f>
        <v>0</v>
      </c>
      <c r="BL289" s="3" t="s">
        <v>213</v>
      </c>
      <c r="BM289" s="173" t="s">
        <v>421</v>
      </c>
    </row>
    <row r="290" s="27" customFormat="true" ht="19.4" hidden="false" customHeight="false" outlineLevel="0" collapsed="false">
      <c r="A290" s="22"/>
      <c r="B290" s="160"/>
      <c r="C290" s="161" t="s">
        <v>422</v>
      </c>
      <c r="D290" s="161" t="s">
        <v>132</v>
      </c>
      <c r="E290" s="162" t="s">
        <v>423</v>
      </c>
      <c r="F290" s="163" t="s">
        <v>424</v>
      </c>
      <c r="G290" s="164" t="s">
        <v>281</v>
      </c>
      <c r="H290" s="165" t="n">
        <v>20</v>
      </c>
      <c r="I290" s="166"/>
      <c r="J290" s="167" t="n">
        <f aca="false">ROUND(I290*H290,2)</f>
        <v>0</v>
      </c>
      <c r="K290" s="168" t="s">
        <v>136</v>
      </c>
      <c r="L290" s="23"/>
      <c r="M290" s="169"/>
      <c r="N290" s="170" t="s">
        <v>40</v>
      </c>
      <c r="O290" s="60"/>
      <c r="P290" s="171" t="n">
        <f aca="false">O290*H290</f>
        <v>0</v>
      </c>
      <c r="Q290" s="171" t="n">
        <v>0.00084</v>
      </c>
      <c r="R290" s="171" t="n">
        <f aca="false">Q290*H290</f>
        <v>0.0168</v>
      </c>
      <c r="S290" s="171" t="n">
        <v>0</v>
      </c>
      <c r="T290" s="172" t="n">
        <f aca="false">S290*H290</f>
        <v>0</v>
      </c>
      <c r="U290" s="22"/>
      <c r="V290" s="22"/>
      <c r="W290" s="22"/>
      <c r="X290" s="22"/>
      <c r="Y290" s="22"/>
      <c r="Z290" s="22"/>
      <c r="AA290" s="22"/>
      <c r="AB290" s="22"/>
      <c r="AC290" s="22"/>
      <c r="AD290" s="22"/>
      <c r="AE290" s="22"/>
      <c r="AR290" s="173" t="s">
        <v>213</v>
      </c>
      <c r="AT290" s="173" t="s">
        <v>132</v>
      </c>
      <c r="AU290" s="173" t="s">
        <v>82</v>
      </c>
      <c r="AY290" s="3" t="s">
        <v>129</v>
      </c>
      <c r="BE290" s="174" t="n">
        <f aca="false">IF(N290="základní",J290,0)</f>
        <v>0</v>
      </c>
      <c r="BF290" s="174" t="n">
        <f aca="false">IF(N290="snížená",J290,0)</f>
        <v>0</v>
      </c>
      <c r="BG290" s="174" t="n">
        <f aca="false">IF(N290="zákl. přenesená",J290,0)</f>
        <v>0</v>
      </c>
      <c r="BH290" s="174" t="n">
        <f aca="false">IF(N290="sníž. přenesená",J290,0)</f>
        <v>0</v>
      </c>
      <c r="BI290" s="174" t="n">
        <f aca="false">IF(N290="nulová",J290,0)</f>
        <v>0</v>
      </c>
      <c r="BJ290" s="3" t="s">
        <v>80</v>
      </c>
      <c r="BK290" s="174" t="n">
        <f aca="false">ROUND(I290*H290,2)</f>
        <v>0</v>
      </c>
      <c r="BL290" s="3" t="s">
        <v>213</v>
      </c>
      <c r="BM290" s="173" t="s">
        <v>425</v>
      </c>
    </row>
    <row r="291" s="27" customFormat="true" ht="19.4" hidden="false" customHeight="false" outlineLevel="0" collapsed="false">
      <c r="A291" s="22"/>
      <c r="B291" s="160"/>
      <c r="C291" s="161" t="s">
        <v>426</v>
      </c>
      <c r="D291" s="161" t="s">
        <v>132</v>
      </c>
      <c r="E291" s="162" t="s">
        <v>427</v>
      </c>
      <c r="F291" s="163" t="s">
        <v>428</v>
      </c>
      <c r="G291" s="164" t="s">
        <v>281</v>
      </c>
      <c r="H291" s="165" t="n">
        <v>28</v>
      </c>
      <c r="I291" s="166"/>
      <c r="J291" s="167" t="n">
        <f aca="false">ROUND(I291*H291,2)</f>
        <v>0</v>
      </c>
      <c r="K291" s="168" t="s">
        <v>136</v>
      </c>
      <c r="L291" s="23"/>
      <c r="M291" s="169"/>
      <c r="N291" s="170" t="s">
        <v>40</v>
      </c>
      <c r="O291" s="60"/>
      <c r="P291" s="171" t="n">
        <f aca="false">O291*H291</f>
        <v>0</v>
      </c>
      <c r="Q291" s="171" t="n">
        <v>0.00116</v>
      </c>
      <c r="R291" s="171" t="n">
        <f aca="false">Q291*H291</f>
        <v>0.03248</v>
      </c>
      <c r="S291" s="171" t="n">
        <v>0</v>
      </c>
      <c r="T291" s="172" t="n">
        <f aca="false">S291*H291</f>
        <v>0</v>
      </c>
      <c r="U291" s="22"/>
      <c r="V291" s="22"/>
      <c r="W291" s="22"/>
      <c r="X291" s="22"/>
      <c r="Y291" s="22"/>
      <c r="Z291" s="22"/>
      <c r="AA291" s="22"/>
      <c r="AB291" s="22"/>
      <c r="AC291" s="22"/>
      <c r="AD291" s="22"/>
      <c r="AE291" s="22"/>
      <c r="AR291" s="173" t="s">
        <v>213</v>
      </c>
      <c r="AT291" s="173" t="s">
        <v>132</v>
      </c>
      <c r="AU291" s="173" t="s">
        <v>82</v>
      </c>
      <c r="AY291" s="3" t="s">
        <v>129</v>
      </c>
      <c r="BE291" s="174" t="n">
        <f aca="false">IF(N291="základní",J291,0)</f>
        <v>0</v>
      </c>
      <c r="BF291" s="174" t="n">
        <f aca="false">IF(N291="snížená",J291,0)</f>
        <v>0</v>
      </c>
      <c r="BG291" s="174" t="n">
        <f aca="false">IF(N291="zákl. přenesená",J291,0)</f>
        <v>0</v>
      </c>
      <c r="BH291" s="174" t="n">
        <f aca="false">IF(N291="sníž. přenesená",J291,0)</f>
        <v>0</v>
      </c>
      <c r="BI291" s="174" t="n">
        <f aca="false">IF(N291="nulová",J291,0)</f>
        <v>0</v>
      </c>
      <c r="BJ291" s="3" t="s">
        <v>80</v>
      </c>
      <c r="BK291" s="174" t="n">
        <f aca="false">ROUND(I291*H291,2)</f>
        <v>0</v>
      </c>
      <c r="BL291" s="3" t="s">
        <v>213</v>
      </c>
      <c r="BM291" s="173" t="s">
        <v>429</v>
      </c>
    </row>
    <row r="292" s="27" customFormat="true" ht="19.4" hidden="false" customHeight="false" outlineLevel="0" collapsed="false">
      <c r="A292" s="22"/>
      <c r="B292" s="160"/>
      <c r="C292" s="161" t="s">
        <v>430</v>
      </c>
      <c r="D292" s="161" t="s">
        <v>132</v>
      </c>
      <c r="E292" s="162" t="s">
        <v>431</v>
      </c>
      <c r="F292" s="163" t="s">
        <v>432</v>
      </c>
      <c r="G292" s="164" t="s">
        <v>281</v>
      </c>
      <c r="H292" s="165" t="n">
        <v>20</v>
      </c>
      <c r="I292" s="166"/>
      <c r="J292" s="167" t="n">
        <f aca="false">ROUND(I292*H292,2)</f>
        <v>0</v>
      </c>
      <c r="K292" s="168" t="s">
        <v>136</v>
      </c>
      <c r="L292" s="23"/>
      <c r="M292" s="169"/>
      <c r="N292" s="170" t="s">
        <v>40</v>
      </c>
      <c r="O292" s="60"/>
      <c r="P292" s="171" t="n">
        <f aca="false">O292*H292</f>
        <v>0</v>
      </c>
      <c r="Q292" s="171" t="n">
        <v>4E-005</v>
      </c>
      <c r="R292" s="171" t="n">
        <f aca="false">Q292*H292</f>
        <v>0.0008</v>
      </c>
      <c r="S292" s="171" t="n">
        <v>0</v>
      </c>
      <c r="T292" s="172" t="n">
        <f aca="false">S292*H292</f>
        <v>0</v>
      </c>
      <c r="U292" s="22"/>
      <c r="V292" s="22"/>
      <c r="W292" s="22"/>
      <c r="X292" s="22"/>
      <c r="Y292" s="22"/>
      <c r="Z292" s="22"/>
      <c r="AA292" s="22"/>
      <c r="AB292" s="22"/>
      <c r="AC292" s="22"/>
      <c r="AD292" s="22"/>
      <c r="AE292" s="22"/>
      <c r="AR292" s="173" t="s">
        <v>213</v>
      </c>
      <c r="AT292" s="173" t="s">
        <v>132</v>
      </c>
      <c r="AU292" s="173" t="s">
        <v>82</v>
      </c>
      <c r="AY292" s="3" t="s">
        <v>129</v>
      </c>
      <c r="BE292" s="174" t="n">
        <f aca="false">IF(N292="základní",J292,0)</f>
        <v>0</v>
      </c>
      <c r="BF292" s="174" t="n">
        <f aca="false">IF(N292="snížená",J292,0)</f>
        <v>0</v>
      </c>
      <c r="BG292" s="174" t="n">
        <f aca="false">IF(N292="zákl. přenesená",J292,0)</f>
        <v>0</v>
      </c>
      <c r="BH292" s="174" t="n">
        <f aca="false">IF(N292="sníž. přenesená",J292,0)</f>
        <v>0</v>
      </c>
      <c r="BI292" s="174" t="n">
        <f aca="false">IF(N292="nulová",J292,0)</f>
        <v>0</v>
      </c>
      <c r="BJ292" s="3" t="s">
        <v>80</v>
      </c>
      <c r="BK292" s="174" t="n">
        <f aca="false">ROUND(I292*H292,2)</f>
        <v>0</v>
      </c>
      <c r="BL292" s="3" t="s">
        <v>213</v>
      </c>
      <c r="BM292" s="173" t="s">
        <v>433</v>
      </c>
    </row>
    <row r="293" s="27" customFormat="true" ht="19.4" hidden="false" customHeight="false" outlineLevel="0" collapsed="false">
      <c r="A293" s="22"/>
      <c r="B293" s="160"/>
      <c r="C293" s="161" t="s">
        <v>434</v>
      </c>
      <c r="D293" s="161" t="s">
        <v>132</v>
      </c>
      <c r="E293" s="162" t="s">
        <v>435</v>
      </c>
      <c r="F293" s="163" t="s">
        <v>436</v>
      </c>
      <c r="G293" s="164" t="s">
        <v>281</v>
      </c>
      <c r="H293" s="165" t="n">
        <v>28</v>
      </c>
      <c r="I293" s="166"/>
      <c r="J293" s="167" t="n">
        <f aca="false">ROUND(I293*H293,2)</f>
        <v>0</v>
      </c>
      <c r="K293" s="168" t="s">
        <v>136</v>
      </c>
      <c r="L293" s="23"/>
      <c r="M293" s="169"/>
      <c r="N293" s="170" t="s">
        <v>40</v>
      </c>
      <c r="O293" s="60"/>
      <c r="P293" s="171" t="n">
        <f aca="false">O293*H293</f>
        <v>0</v>
      </c>
      <c r="Q293" s="171" t="n">
        <v>4E-005</v>
      </c>
      <c r="R293" s="171" t="n">
        <f aca="false">Q293*H293</f>
        <v>0.00112</v>
      </c>
      <c r="S293" s="171" t="n">
        <v>0</v>
      </c>
      <c r="T293" s="172" t="n">
        <f aca="false">S293*H293</f>
        <v>0</v>
      </c>
      <c r="U293" s="22"/>
      <c r="V293" s="22"/>
      <c r="W293" s="22"/>
      <c r="X293" s="22"/>
      <c r="Y293" s="22"/>
      <c r="Z293" s="22"/>
      <c r="AA293" s="22"/>
      <c r="AB293" s="22"/>
      <c r="AC293" s="22"/>
      <c r="AD293" s="22"/>
      <c r="AE293" s="22"/>
      <c r="AR293" s="173" t="s">
        <v>213</v>
      </c>
      <c r="AT293" s="173" t="s">
        <v>132</v>
      </c>
      <c r="AU293" s="173" t="s">
        <v>82</v>
      </c>
      <c r="AY293" s="3" t="s">
        <v>129</v>
      </c>
      <c r="BE293" s="174" t="n">
        <f aca="false">IF(N293="základní",J293,0)</f>
        <v>0</v>
      </c>
      <c r="BF293" s="174" t="n">
        <f aca="false">IF(N293="snížená",J293,0)</f>
        <v>0</v>
      </c>
      <c r="BG293" s="174" t="n">
        <f aca="false">IF(N293="zákl. přenesená",J293,0)</f>
        <v>0</v>
      </c>
      <c r="BH293" s="174" t="n">
        <f aca="false">IF(N293="sníž. přenesená",J293,0)</f>
        <v>0</v>
      </c>
      <c r="BI293" s="174" t="n">
        <f aca="false">IF(N293="nulová",J293,0)</f>
        <v>0</v>
      </c>
      <c r="BJ293" s="3" t="s">
        <v>80</v>
      </c>
      <c r="BK293" s="174" t="n">
        <f aca="false">ROUND(I293*H293,2)</f>
        <v>0</v>
      </c>
      <c r="BL293" s="3" t="s">
        <v>213</v>
      </c>
      <c r="BM293" s="173" t="s">
        <v>437</v>
      </c>
    </row>
    <row r="294" s="27" customFormat="true" ht="16.5" hidden="false" customHeight="true" outlineLevel="0" collapsed="false">
      <c r="A294" s="22"/>
      <c r="B294" s="160"/>
      <c r="C294" s="161" t="s">
        <v>438</v>
      </c>
      <c r="D294" s="161" t="s">
        <v>132</v>
      </c>
      <c r="E294" s="162" t="s">
        <v>439</v>
      </c>
      <c r="F294" s="163" t="s">
        <v>440</v>
      </c>
      <c r="G294" s="164" t="s">
        <v>281</v>
      </c>
      <c r="H294" s="165" t="n">
        <v>30</v>
      </c>
      <c r="I294" s="166"/>
      <c r="J294" s="167" t="n">
        <f aca="false">ROUND(I294*H294,2)</f>
        <v>0</v>
      </c>
      <c r="K294" s="168" t="s">
        <v>136</v>
      </c>
      <c r="L294" s="23"/>
      <c r="M294" s="169"/>
      <c r="N294" s="170" t="s">
        <v>40</v>
      </c>
      <c r="O294" s="60"/>
      <c r="P294" s="171" t="n">
        <f aca="false">O294*H294</f>
        <v>0</v>
      </c>
      <c r="Q294" s="171" t="n">
        <v>0</v>
      </c>
      <c r="R294" s="171" t="n">
        <f aca="false">Q294*H294</f>
        <v>0</v>
      </c>
      <c r="S294" s="171" t="n">
        <v>0.00023</v>
      </c>
      <c r="T294" s="172" t="n">
        <f aca="false">S294*H294</f>
        <v>0.0069</v>
      </c>
      <c r="U294" s="22"/>
      <c r="V294" s="22"/>
      <c r="W294" s="22"/>
      <c r="X294" s="22"/>
      <c r="Y294" s="22"/>
      <c r="Z294" s="22"/>
      <c r="AA294" s="22"/>
      <c r="AB294" s="22"/>
      <c r="AC294" s="22"/>
      <c r="AD294" s="22"/>
      <c r="AE294" s="22"/>
      <c r="AR294" s="173" t="s">
        <v>213</v>
      </c>
      <c r="AT294" s="173" t="s">
        <v>132</v>
      </c>
      <c r="AU294" s="173" t="s">
        <v>82</v>
      </c>
      <c r="AY294" s="3" t="s">
        <v>129</v>
      </c>
      <c r="BE294" s="174" t="n">
        <f aca="false">IF(N294="základní",J294,0)</f>
        <v>0</v>
      </c>
      <c r="BF294" s="174" t="n">
        <f aca="false">IF(N294="snížená",J294,0)</f>
        <v>0</v>
      </c>
      <c r="BG294" s="174" t="n">
        <f aca="false">IF(N294="zákl. přenesená",J294,0)</f>
        <v>0</v>
      </c>
      <c r="BH294" s="174" t="n">
        <f aca="false">IF(N294="sníž. přenesená",J294,0)</f>
        <v>0</v>
      </c>
      <c r="BI294" s="174" t="n">
        <f aca="false">IF(N294="nulová",J294,0)</f>
        <v>0</v>
      </c>
      <c r="BJ294" s="3" t="s">
        <v>80</v>
      </c>
      <c r="BK294" s="174" t="n">
        <f aca="false">ROUND(I294*H294,2)</f>
        <v>0</v>
      </c>
      <c r="BL294" s="3" t="s">
        <v>213</v>
      </c>
      <c r="BM294" s="173" t="s">
        <v>441</v>
      </c>
    </row>
    <row r="295" s="27" customFormat="true" ht="16.5" hidden="false" customHeight="true" outlineLevel="0" collapsed="false">
      <c r="A295" s="22"/>
      <c r="B295" s="160"/>
      <c r="C295" s="161" t="s">
        <v>442</v>
      </c>
      <c r="D295" s="161" t="s">
        <v>132</v>
      </c>
      <c r="E295" s="162" t="s">
        <v>443</v>
      </c>
      <c r="F295" s="163" t="s">
        <v>444</v>
      </c>
      <c r="G295" s="164" t="s">
        <v>183</v>
      </c>
      <c r="H295" s="165" t="n">
        <v>16</v>
      </c>
      <c r="I295" s="166"/>
      <c r="J295" s="167" t="n">
        <f aca="false">ROUND(I295*H295,2)</f>
        <v>0</v>
      </c>
      <c r="K295" s="168" t="s">
        <v>136</v>
      </c>
      <c r="L295" s="23"/>
      <c r="M295" s="169"/>
      <c r="N295" s="170" t="s">
        <v>40</v>
      </c>
      <c r="O295" s="60"/>
      <c r="P295" s="171" t="n">
        <f aca="false">O295*H295</f>
        <v>0</v>
      </c>
      <c r="Q295" s="171" t="n">
        <v>0</v>
      </c>
      <c r="R295" s="171" t="n">
        <f aca="false">Q295*H295</f>
        <v>0</v>
      </c>
      <c r="S295" s="171" t="n">
        <v>0</v>
      </c>
      <c r="T295" s="172" t="n">
        <f aca="false">S295*H295</f>
        <v>0</v>
      </c>
      <c r="U295" s="22"/>
      <c r="V295" s="22"/>
      <c r="W295" s="22"/>
      <c r="X295" s="22"/>
      <c r="Y295" s="22"/>
      <c r="Z295" s="22"/>
      <c r="AA295" s="22"/>
      <c r="AB295" s="22"/>
      <c r="AC295" s="22"/>
      <c r="AD295" s="22"/>
      <c r="AE295" s="22"/>
      <c r="AR295" s="173" t="s">
        <v>213</v>
      </c>
      <c r="AT295" s="173" t="s">
        <v>132</v>
      </c>
      <c r="AU295" s="173" t="s">
        <v>82</v>
      </c>
      <c r="AY295" s="3" t="s">
        <v>129</v>
      </c>
      <c r="BE295" s="174" t="n">
        <f aca="false">IF(N295="základní",J295,0)</f>
        <v>0</v>
      </c>
      <c r="BF295" s="174" t="n">
        <f aca="false">IF(N295="snížená",J295,0)</f>
        <v>0</v>
      </c>
      <c r="BG295" s="174" t="n">
        <f aca="false">IF(N295="zákl. přenesená",J295,0)</f>
        <v>0</v>
      </c>
      <c r="BH295" s="174" t="n">
        <f aca="false">IF(N295="sníž. přenesená",J295,0)</f>
        <v>0</v>
      </c>
      <c r="BI295" s="174" t="n">
        <f aca="false">IF(N295="nulová",J295,0)</f>
        <v>0</v>
      </c>
      <c r="BJ295" s="3" t="s">
        <v>80</v>
      </c>
      <c r="BK295" s="174" t="n">
        <f aca="false">ROUND(I295*H295,2)</f>
        <v>0</v>
      </c>
      <c r="BL295" s="3" t="s">
        <v>213</v>
      </c>
      <c r="BM295" s="173" t="s">
        <v>445</v>
      </c>
    </row>
    <row r="296" s="175" customFormat="true" ht="12.8" hidden="false" customHeight="false" outlineLevel="0" collapsed="false">
      <c r="B296" s="176"/>
      <c r="D296" s="110" t="s">
        <v>142</v>
      </c>
      <c r="E296" s="177"/>
      <c r="F296" s="178" t="s">
        <v>446</v>
      </c>
      <c r="H296" s="179" t="n">
        <v>8</v>
      </c>
      <c r="I296" s="180"/>
      <c r="L296" s="176"/>
      <c r="M296" s="181"/>
      <c r="N296" s="182"/>
      <c r="O296" s="182"/>
      <c r="P296" s="182"/>
      <c r="Q296" s="182"/>
      <c r="R296" s="182"/>
      <c r="S296" s="182"/>
      <c r="T296" s="183"/>
      <c r="AT296" s="177" t="s">
        <v>142</v>
      </c>
      <c r="AU296" s="177" t="s">
        <v>82</v>
      </c>
      <c r="AV296" s="175" t="s">
        <v>82</v>
      </c>
      <c r="AW296" s="175" t="s">
        <v>31</v>
      </c>
      <c r="AX296" s="175" t="s">
        <v>75</v>
      </c>
      <c r="AY296" s="177" t="s">
        <v>129</v>
      </c>
    </row>
    <row r="297" s="175" customFormat="true" ht="12.8" hidden="false" customHeight="false" outlineLevel="0" collapsed="false">
      <c r="B297" s="176"/>
      <c r="D297" s="110" t="s">
        <v>142</v>
      </c>
      <c r="E297" s="177"/>
      <c r="F297" s="178" t="s">
        <v>447</v>
      </c>
      <c r="H297" s="179" t="n">
        <v>4</v>
      </c>
      <c r="I297" s="180"/>
      <c r="L297" s="176"/>
      <c r="M297" s="181"/>
      <c r="N297" s="182"/>
      <c r="O297" s="182"/>
      <c r="P297" s="182"/>
      <c r="Q297" s="182"/>
      <c r="R297" s="182"/>
      <c r="S297" s="182"/>
      <c r="T297" s="183"/>
      <c r="AT297" s="177" t="s">
        <v>142</v>
      </c>
      <c r="AU297" s="177" t="s">
        <v>82</v>
      </c>
      <c r="AV297" s="175" t="s">
        <v>82</v>
      </c>
      <c r="AW297" s="175" t="s">
        <v>31</v>
      </c>
      <c r="AX297" s="175" t="s">
        <v>75</v>
      </c>
      <c r="AY297" s="177" t="s">
        <v>129</v>
      </c>
    </row>
    <row r="298" s="175" customFormat="true" ht="12.8" hidden="false" customHeight="false" outlineLevel="0" collapsed="false">
      <c r="B298" s="176"/>
      <c r="D298" s="110" t="s">
        <v>142</v>
      </c>
      <c r="E298" s="177"/>
      <c r="F298" s="178" t="s">
        <v>448</v>
      </c>
      <c r="H298" s="179" t="n">
        <v>4</v>
      </c>
      <c r="I298" s="180"/>
      <c r="L298" s="176"/>
      <c r="M298" s="181"/>
      <c r="N298" s="182"/>
      <c r="O298" s="182"/>
      <c r="P298" s="182"/>
      <c r="Q298" s="182"/>
      <c r="R298" s="182"/>
      <c r="S298" s="182"/>
      <c r="T298" s="183"/>
      <c r="AT298" s="177" t="s">
        <v>142</v>
      </c>
      <c r="AU298" s="177" t="s">
        <v>82</v>
      </c>
      <c r="AV298" s="175" t="s">
        <v>82</v>
      </c>
      <c r="AW298" s="175" t="s">
        <v>31</v>
      </c>
      <c r="AX298" s="175" t="s">
        <v>75</v>
      </c>
      <c r="AY298" s="177" t="s">
        <v>129</v>
      </c>
    </row>
    <row r="299" s="184" customFormat="true" ht="12.8" hidden="false" customHeight="false" outlineLevel="0" collapsed="false">
      <c r="B299" s="185"/>
      <c r="D299" s="110" t="s">
        <v>142</v>
      </c>
      <c r="E299" s="186"/>
      <c r="F299" s="187" t="s">
        <v>144</v>
      </c>
      <c r="H299" s="188" t="n">
        <v>16</v>
      </c>
      <c r="I299" s="189"/>
      <c r="L299" s="185"/>
      <c r="M299" s="190"/>
      <c r="N299" s="191"/>
      <c r="O299" s="191"/>
      <c r="P299" s="191"/>
      <c r="Q299" s="191"/>
      <c r="R299" s="191"/>
      <c r="S299" s="191"/>
      <c r="T299" s="192"/>
      <c r="AT299" s="186" t="s">
        <v>142</v>
      </c>
      <c r="AU299" s="186" t="s">
        <v>82</v>
      </c>
      <c r="AV299" s="184" t="s">
        <v>137</v>
      </c>
      <c r="AW299" s="184" t="s">
        <v>31</v>
      </c>
      <c r="AX299" s="184" t="s">
        <v>80</v>
      </c>
      <c r="AY299" s="186" t="s">
        <v>129</v>
      </c>
    </row>
    <row r="300" s="27" customFormat="true" ht="21.75" hidden="false" customHeight="true" outlineLevel="0" collapsed="false">
      <c r="A300" s="22"/>
      <c r="B300" s="160"/>
      <c r="C300" s="161" t="s">
        <v>449</v>
      </c>
      <c r="D300" s="161" t="s">
        <v>132</v>
      </c>
      <c r="E300" s="162" t="s">
        <v>450</v>
      </c>
      <c r="F300" s="163" t="s">
        <v>451</v>
      </c>
      <c r="G300" s="164" t="s">
        <v>183</v>
      </c>
      <c r="H300" s="165" t="n">
        <v>2</v>
      </c>
      <c r="I300" s="166"/>
      <c r="J300" s="167" t="n">
        <f aca="false">ROUND(I300*H300,2)</f>
        <v>0</v>
      </c>
      <c r="K300" s="168" t="s">
        <v>136</v>
      </c>
      <c r="L300" s="23"/>
      <c r="M300" s="169"/>
      <c r="N300" s="170" t="s">
        <v>40</v>
      </c>
      <c r="O300" s="60"/>
      <c r="P300" s="171" t="n">
        <f aca="false">O300*H300</f>
        <v>0</v>
      </c>
      <c r="Q300" s="171" t="n">
        <v>0.0005</v>
      </c>
      <c r="R300" s="171" t="n">
        <f aca="false">Q300*H300</f>
        <v>0.001</v>
      </c>
      <c r="S300" s="171" t="n">
        <v>0</v>
      </c>
      <c r="T300" s="172" t="n">
        <f aca="false">S300*H300</f>
        <v>0</v>
      </c>
      <c r="U300" s="22"/>
      <c r="V300" s="22"/>
      <c r="W300" s="22"/>
      <c r="X300" s="22"/>
      <c r="Y300" s="22"/>
      <c r="Z300" s="22"/>
      <c r="AA300" s="22"/>
      <c r="AB300" s="22"/>
      <c r="AC300" s="22"/>
      <c r="AD300" s="22"/>
      <c r="AE300" s="22"/>
      <c r="AR300" s="173" t="s">
        <v>213</v>
      </c>
      <c r="AT300" s="173" t="s">
        <v>132</v>
      </c>
      <c r="AU300" s="173" t="s">
        <v>82</v>
      </c>
      <c r="AY300" s="3" t="s">
        <v>129</v>
      </c>
      <c r="BE300" s="174" t="n">
        <f aca="false">IF(N300="základní",J300,0)</f>
        <v>0</v>
      </c>
      <c r="BF300" s="174" t="n">
        <f aca="false">IF(N300="snížená",J300,0)</f>
        <v>0</v>
      </c>
      <c r="BG300" s="174" t="n">
        <f aca="false">IF(N300="zákl. přenesená",J300,0)</f>
        <v>0</v>
      </c>
      <c r="BH300" s="174" t="n">
        <f aca="false">IF(N300="sníž. přenesená",J300,0)</f>
        <v>0</v>
      </c>
      <c r="BI300" s="174" t="n">
        <f aca="false">IF(N300="nulová",J300,0)</f>
        <v>0</v>
      </c>
      <c r="BJ300" s="3" t="s">
        <v>80</v>
      </c>
      <c r="BK300" s="174" t="n">
        <f aca="false">ROUND(I300*H300,2)</f>
        <v>0</v>
      </c>
      <c r="BL300" s="3" t="s">
        <v>213</v>
      </c>
      <c r="BM300" s="173" t="s">
        <v>452</v>
      </c>
    </row>
    <row r="301" s="27" customFormat="true" ht="19.4" hidden="false" customHeight="false" outlineLevel="0" collapsed="false">
      <c r="A301" s="22"/>
      <c r="B301" s="160"/>
      <c r="C301" s="161" t="s">
        <v>453</v>
      </c>
      <c r="D301" s="161" t="s">
        <v>132</v>
      </c>
      <c r="E301" s="162" t="s">
        <v>454</v>
      </c>
      <c r="F301" s="163" t="s">
        <v>455</v>
      </c>
      <c r="G301" s="164" t="s">
        <v>183</v>
      </c>
      <c r="H301" s="165" t="n">
        <v>2</v>
      </c>
      <c r="I301" s="166"/>
      <c r="J301" s="167" t="n">
        <f aca="false">ROUND(I301*H301,2)</f>
        <v>0</v>
      </c>
      <c r="K301" s="168" t="s">
        <v>136</v>
      </c>
      <c r="L301" s="23"/>
      <c r="M301" s="169"/>
      <c r="N301" s="170" t="s">
        <v>40</v>
      </c>
      <c r="O301" s="60"/>
      <c r="P301" s="171" t="n">
        <f aca="false">O301*H301</f>
        <v>0</v>
      </c>
      <c r="Q301" s="171" t="n">
        <v>0.00057</v>
      </c>
      <c r="R301" s="171" t="n">
        <f aca="false">Q301*H301</f>
        <v>0.00114</v>
      </c>
      <c r="S301" s="171" t="n">
        <v>0</v>
      </c>
      <c r="T301" s="172" t="n">
        <f aca="false">S301*H301</f>
        <v>0</v>
      </c>
      <c r="U301" s="22"/>
      <c r="V301" s="22"/>
      <c r="W301" s="22"/>
      <c r="X301" s="22"/>
      <c r="Y301" s="22"/>
      <c r="Z301" s="22"/>
      <c r="AA301" s="22"/>
      <c r="AB301" s="22"/>
      <c r="AC301" s="22"/>
      <c r="AD301" s="22"/>
      <c r="AE301" s="22"/>
      <c r="AR301" s="173" t="s">
        <v>213</v>
      </c>
      <c r="AT301" s="173" t="s">
        <v>132</v>
      </c>
      <c r="AU301" s="173" t="s">
        <v>82</v>
      </c>
      <c r="AY301" s="3" t="s">
        <v>129</v>
      </c>
      <c r="BE301" s="174" t="n">
        <f aca="false">IF(N301="základní",J301,0)</f>
        <v>0</v>
      </c>
      <c r="BF301" s="174" t="n">
        <f aca="false">IF(N301="snížená",J301,0)</f>
        <v>0</v>
      </c>
      <c r="BG301" s="174" t="n">
        <f aca="false">IF(N301="zákl. přenesená",J301,0)</f>
        <v>0</v>
      </c>
      <c r="BH301" s="174" t="n">
        <f aca="false">IF(N301="sníž. přenesená",J301,0)</f>
        <v>0</v>
      </c>
      <c r="BI301" s="174" t="n">
        <f aca="false">IF(N301="nulová",J301,0)</f>
        <v>0</v>
      </c>
      <c r="BJ301" s="3" t="s">
        <v>80</v>
      </c>
      <c r="BK301" s="174" t="n">
        <f aca="false">ROUND(I301*H301,2)</f>
        <v>0</v>
      </c>
      <c r="BL301" s="3" t="s">
        <v>213</v>
      </c>
      <c r="BM301" s="173" t="s">
        <v>456</v>
      </c>
    </row>
    <row r="302" s="27" customFormat="true" ht="19.4" hidden="false" customHeight="false" outlineLevel="0" collapsed="false">
      <c r="A302" s="22"/>
      <c r="B302" s="160"/>
      <c r="C302" s="161" t="s">
        <v>457</v>
      </c>
      <c r="D302" s="161" t="s">
        <v>132</v>
      </c>
      <c r="E302" s="162" t="s">
        <v>458</v>
      </c>
      <c r="F302" s="163" t="s">
        <v>459</v>
      </c>
      <c r="G302" s="164" t="s">
        <v>281</v>
      </c>
      <c r="H302" s="165" t="n">
        <v>48</v>
      </c>
      <c r="I302" s="166"/>
      <c r="J302" s="167" t="n">
        <f aca="false">ROUND(I302*H302,2)</f>
        <v>0</v>
      </c>
      <c r="K302" s="168" t="s">
        <v>136</v>
      </c>
      <c r="L302" s="23"/>
      <c r="M302" s="169"/>
      <c r="N302" s="170" t="s">
        <v>40</v>
      </c>
      <c r="O302" s="60"/>
      <c r="P302" s="171" t="n">
        <f aca="false">O302*H302</f>
        <v>0</v>
      </c>
      <c r="Q302" s="171" t="n">
        <v>0.00019</v>
      </c>
      <c r="R302" s="171" t="n">
        <f aca="false">Q302*H302</f>
        <v>0.00912</v>
      </c>
      <c r="S302" s="171" t="n">
        <v>0</v>
      </c>
      <c r="T302" s="172" t="n">
        <f aca="false">S302*H302</f>
        <v>0</v>
      </c>
      <c r="U302" s="22"/>
      <c r="V302" s="22"/>
      <c r="W302" s="22"/>
      <c r="X302" s="22"/>
      <c r="Y302" s="22"/>
      <c r="Z302" s="22"/>
      <c r="AA302" s="22"/>
      <c r="AB302" s="22"/>
      <c r="AC302" s="22"/>
      <c r="AD302" s="22"/>
      <c r="AE302" s="22"/>
      <c r="AR302" s="173" t="s">
        <v>213</v>
      </c>
      <c r="AT302" s="173" t="s">
        <v>132</v>
      </c>
      <c r="AU302" s="173" t="s">
        <v>82</v>
      </c>
      <c r="AY302" s="3" t="s">
        <v>129</v>
      </c>
      <c r="BE302" s="174" t="n">
        <f aca="false">IF(N302="základní",J302,0)</f>
        <v>0</v>
      </c>
      <c r="BF302" s="174" t="n">
        <f aca="false">IF(N302="snížená",J302,0)</f>
        <v>0</v>
      </c>
      <c r="BG302" s="174" t="n">
        <f aca="false">IF(N302="zákl. přenesená",J302,0)</f>
        <v>0</v>
      </c>
      <c r="BH302" s="174" t="n">
        <f aca="false">IF(N302="sníž. přenesená",J302,0)</f>
        <v>0</v>
      </c>
      <c r="BI302" s="174" t="n">
        <f aca="false">IF(N302="nulová",J302,0)</f>
        <v>0</v>
      </c>
      <c r="BJ302" s="3" t="s">
        <v>80</v>
      </c>
      <c r="BK302" s="174" t="n">
        <f aca="false">ROUND(I302*H302,2)</f>
        <v>0</v>
      </c>
      <c r="BL302" s="3" t="s">
        <v>213</v>
      </c>
      <c r="BM302" s="173" t="s">
        <v>460</v>
      </c>
    </row>
    <row r="303" s="27" customFormat="true" ht="21.75" hidden="false" customHeight="true" outlineLevel="0" collapsed="false">
      <c r="A303" s="22"/>
      <c r="B303" s="160"/>
      <c r="C303" s="161" t="s">
        <v>461</v>
      </c>
      <c r="D303" s="161" t="s">
        <v>132</v>
      </c>
      <c r="E303" s="162" t="s">
        <v>462</v>
      </c>
      <c r="F303" s="163" t="s">
        <v>463</v>
      </c>
      <c r="G303" s="164" t="s">
        <v>281</v>
      </c>
      <c r="H303" s="165" t="n">
        <v>48</v>
      </c>
      <c r="I303" s="166"/>
      <c r="J303" s="167" t="n">
        <f aca="false">ROUND(I303*H303,2)</f>
        <v>0</v>
      </c>
      <c r="K303" s="168" t="s">
        <v>136</v>
      </c>
      <c r="L303" s="23"/>
      <c r="M303" s="169"/>
      <c r="N303" s="170" t="s">
        <v>40</v>
      </c>
      <c r="O303" s="60"/>
      <c r="P303" s="171" t="n">
        <f aca="false">O303*H303</f>
        <v>0</v>
      </c>
      <c r="Q303" s="171" t="n">
        <v>1E-005</v>
      </c>
      <c r="R303" s="171" t="n">
        <f aca="false">Q303*H303</f>
        <v>0.00048</v>
      </c>
      <c r="S303" s="171" t="n">
        <v>0</v>
      </c>
      <c r="T303" s="172" t="n">
        <f aca="false">S303*H303</f>
        <v>0</v>
      </c>
      <c r="U303" s="22"/>
      <c r="V303" s="22"/>
      <c r="W303" s="22"/>
      <c r="X303" s="22"/>
      <c r="Y303" s="22"/>
      <c r="Z303" s="22"/>
      <c r="AA303" s="22"/>
      <c r="AB303" s="22"/>
      <c r="AC303" s="22"/>
      <c r="AD303" s="22"/>
      <c r="AE303" s="22"/>
      <c r="AR303" s="173" t="s">
        <v>213</v>
      </c>
      <c r="AT303" s="173" t="s">
        <v>132</v>
      </c>
      <c r="AU303" s="173" t="s">
        <v>82</v>
      </c>
      <c r="AY303" s="3" t="s">
        <v>129</v>
      </c>
      <c r="BE303" s="174" t="n">
        <f aca="false">IF(N303="základní",J303,0)</f>
        <v>0</v>
      </c>
      <c r="BF303" s="174" t="n">
        <f aca="false">IF(N303="snížená",J303,0)</f>
        <v>0</v>
      </c>
      <c r="BG303" s="174" t="n">
        <f aca="false">IF(N303="zákl. přenesená",J303,0)</f>
        <v>0</v>
      </c>
      <c r="BH303" s="174" t="n">
        <f aca="false">IF(N303="sníž. přenesená",J303,0)</f>
        <v>0</v>
      </c>
      <c r="BI303" s="174" t="n">
        <f aca="false">IF(N303="nulová",J303,0)</f>
        <v>0</v>
      </c>
      <c r="BJ303" s="3" t="s">
        <v>80</v>
      </c>
      <c r="BK303" s="174" t="n">
        <f aca="false">ROUND(I303*H303,2)</f>
        <v>0</v>
      </c>
      <c r="BL303" s="3" t="s">
        <v>213</v>
      </c>
      <c r="BM303" s="173" t="s">
        <v>464</v>
      </c>
    </row>
    <row r="304" s="27" customFormat="true" ht="19.4" hidden="false" customHeight="false" outlineLevel="0" collapsed="false">
      <c r="A304" s="22"/>
      <c r="B304" s="160"/>
      <c r="C304" s="161" t="s">
        <v>465</v>
      </c>
      <c r="D304" s="161" t="s">
        <v>132</v>
      </c>
      <c r="E304" s="162" t="s">
        <v>466</v>
      </c>
      <c r="F304" s="163" t="s">
        <v>467</v>
      </c>
      <c r="G304" s="164" t="s">
        <v>349</v>
      </c>
      <c r="H304" s="165" t="n">
        <v>0.071</v>
      </c>
      <c r="I304" s="166"/>
      <c r="J304" s="167" t="n">
        <f aca="false">ROUND(I304*H304,2)</f>
        <v>0</v>
      </c>
      <c r="K304" s="168" t="s">
        <v>136</v>
      </c>
      <c r="L304" s="23"/>
      <c r="M304" s="169"/>
      <c r="N304" s="170" t="s">
        <v>40</v>
      </c>
      <c r="O304" s="60"/>
      <c r="P304" s="171" t="n">
        <f aca="false">O304*H304</f>
        <v>0</v>
      </c>
      <c r="Q304" s="171" t="n">
        <v>0</v>
      </c>
      <c r="R304" s="171" t="n">
        <f aca="false">Q304*H304</f>
        <v>0</v>
      </c>
      <c r="S304" s="171" t="n">
        <v>0</v>
      </c>
      <c r="T304" s="172" t="n">
        <f aca="false">S304*H304</f>
        <v>0</v>
      </c>
      <c r="U304" s="22"/>
      <c r="V304" s="22"/>
      <c r="W304" s="22"/>
      <c r="X304" s="22"/>
      <c r="Y304" s="22"/>
      <c r="Z304" s="22"/>
      <c r="AA304" s="22"/>
      <c r="AB304" s="22"/>
      <c r="AC304" s="22"/>
      <c r="AD304" s="22"/>
      <c r="AE304" s="22"/>
      <c r="AR304" s="173" t="s">
        <v>213</v>
      </c>
      <c r="AT304" s="173" t="s">
        <v>132</v>
      </c>
      <c r="AU304" s="173" t="s">
        <v>82</v>
      </c>
      <c r="AY304" s="3" t="s">
        <v>129</v>
      </c>
      <c r="BE304" s="174" t="n">
        <f aca="false">IF(N304="základní",J304,0)</f>
        <v>0</v>
      </c>
      <c r="BF304" s="174" t="n">
        <f aca="false">IF(N304="snížená",J304,0)</f>
        <v>0</v>
      </c>
      <c r="BG304" s="174" t="n">
        <f aca="false">IF(N304="zákl. přenesená",J304,0)</f>
        <v>0</v>
      </c>
      <c r="BH304" s="174" t="n">
        <f aca="false">IF(N304="sníž. přenesená",J304,0)</f>
        <v>0</v>
      </c>
      <c r="BI304" s="174" t="n">
        <f aca="false">IF(N304="nulová",J304,0)</f>
        <v>0</v>
      </c>
      <c r="BJ304" s="3" t="s">
        <v>80</v>
      </c>
      <c r="BK304" s="174" t="n">
        <f aca="false">ROUND(I304*H304,2)</f>
        <v>0</v>
      </c>
      <c r="BL304" s="3" t="s">
        <v>213</v>
      </c>
      <c r="BM304" s="173" t="s">
        <v>468</v>
      </c>
    </row>
    <row r="305" s="27" customFormat="true" ht="19.4" hidden="false" customHeight="false" outlineLevel="0" collapsed="false">
      <c r="A305" s="22"/>
      <c r="B305" s="160"/>
      <c r="C305" s="161" t="s">
        <v>469</v>
      </c>
      <c r="D305" s="161" t="s">
        <v>132</v>
      </c>
      <c r="E305" s="162" t="s">
        <v>470</v>
      </c>
      <c r="F305" s="163" t="s">
        <v>471</v>
      </c>
      <c r="G305" s="164" t="s">
        <v>176</v>
      </c>
      <c r="H305" s="165" t="n">
        <v>4</v>
      </c>
      <c r="I305" s="166"/>
      <c r="J305" s="167" t="n">
        <f aca="false">ROUND(I305*H305,2)</f>
        <v>0</v>
      </c>
      <c r="K305" s="168"/>
      <c r="L305" s="23"/>
      <c r="M305" s="169"/>
      <c r="N305" s="170" t="s">
        <v>40</v>
      </c>
      <c r="O305" s="60"/>
      <c r="P305" s="171" t="n">
        <f aca="false">O305*H305</f>
        <v>0</v>
      </c>
      <c r="Q305" s="171" t="n">
        <v>0.00019</v>
      </c>
      <c r="R305" s="171" t="n">
        <f aca="false">Q305*H305</f>
        <v>0.00076</v>
      </c>
      <c r="S305" s="171" t="n">
        <v>0</v>
      </c>
      <c r="T305" s="172" t="n">
        <f aca="false">S305*H305</f>
        <v>0</v>
      </c>
      <c r="U305" s="22"/>
      <c r="V305" s="22"/>
      <c r="W305" s="22"/>
      <c r="X305" s="22"/>
      <c r="Y305" s="22"/>
      <c r="Z305" s="22"/>
      <c r="AA305" s="22"/>
      <c r="AB305" s="22"/>
      <c r="AC305" s="22"/>
      <c r="AD305" s="22"/>
      <c r="AE305" s="22"/>
      <c r="AR305" s="173" t="s">
        <v>213</v>
      </c>
      <c r="AT305" s="173" t="s">
        <v>132</v>
      </c>
      <c r="AU305" s="173" t="s">
        <v>82</v>
      </c>
      <c r="AY305" s="3" t="s">
        <v>129</v>
      </c>
      <c r="BE305" s="174" t="n">
        <f aca="false">IF(N305="základní",J305,0)</f>
        <v>0</v>
      </c>
      <c r="BF305" s="174" t="n">
        <f aca="false">IF(N305="snížená",J305,0)</f>
        <v>0</v>
      </c>
      <c r="BG305" s="174" t="n">
        <f aca="false">IF(N305="zákl. přenesená",J305,0)</f>
        <v>0</v>
      </c>
      <c r="BH305" s="174" t="n">
        <f aca="false">IF(N305="sníž. přenesená",J305,0)</f>
        <v>0</v>
      </c>
      <c r="BI305" s="174" t="n">
        <f aca="false">IF(N305="nulová",J305,0)</f>
        <v>0</v>
      </c>
      <c r="BJ305" s="3" t="s">
        <v>80</v>
      </c>
      <c r="BK305" s="174" t="n">
        <f aca="false">ROUND(I305*H305,2)</f>
        <v>0</v>
      </c>
      <c r="BL305" s="3" t="s">
        <v>213</v>
      </c>
      <c r="BM305" s="173" t="s">
        <v>472</v>
      </c>
    </row>
    <row r="306" s="27" customFormat="true" ht="19.4" hidden="false" customHeight="false" outlineLevel="0" collapsed="false">
      <c r="A306" s="22"/>
      <c r="B306" s="160"/>
      <c r="C306" s="161" t="s">
        <v>473</v>
      </c>
      <c r="D306" s="161" t="s">
        <v>132</v>
      </c>
      <c r="E306" s="162" t="s">
        <v>474</v>
      </c>
      <c r="F306" s="163" t="s">
        <v>475</v>
      </c>
      <c r="G306" s="164" t="s">
        <v>414</v>
      </c>
      <c r="H306" s="213"/>
      <c r="I306" s="166"/>
      <c r="J306" s="167" t="n">
        <f aca="false">ROUND(I306*H306,2)</f>
        <v>0</v>
      </c>
      <c r="K306" s="168" t="s">
        <v>136</v>
      </c>
      <c r="L306" s="23"/>
      <c r="M306" s="169"/>
      <c r="N306" s="170" t="s">
        <v>40</v>
      </c>
      <c r="O306" s="60"/>
      <c r="P306" s="171" t="n">
        <f aca="false">O306*H306</f>
        <v>0</v>
      </c>
      <c r="Q306" s="171" t="n">
        <v>0</v>
      </c>
      <c r="R306" s="171" t="n">
        <f aca="false">Q306*H306</f>
        <v>0</v>
      </c>
      <c r="S306" s="171" t="n">
        <v>0</v>
      </c>
      <c r="T306" s="172" t="n">
        <f aca="false">S306*H306</f>
        <v>0</v>
      </c>
      <c r="U306" s="22"/>
      <c r="V306" s="22"/>
      <c r="W306" s="22"/>
      <c r="X306" s="22"/>
      <c r="Y306" s="22"/>
      <c r="Z306" s="22"/>
      <c r="AA306" s="22"/>
      <c r="AB306" s="22"/>
      <c r="AC306" s="22"/>
      <c r="AD306" s="22"/>
      <c r="AE306" s="22"/>
      <c r="AR306" s="173" t="s">
        <v>213</v>
      </c>
      <c r="AT306" s="173" t="s">
        <v>132</v>
      </c>
      <c r="AU306" s="173" t="s">
        <v>82</v>
      </c>
      <c r="AY306" s="3" t="s">
        <v>129</v>
      </c>
      <c r="BE306" s="174" t="n">
        <f aca="false">IF(N306="základní",J306,0)</f>
        <v>0</v>
      </c>
      <c r="BF306" s="174" t="n">
        <f aca="false">IF(N306="snížená",J306,0)</f>
        <v>0</v>
      </c>
      <c r="BG306" s="174" t="n">
        <f aca="false">IF(N306="zákl. přenesená",J306,0)</f>
        <v>0</v>
      </c>
      <c r="BH306" s="174" t="n">
        <f aca="false">IF(N306="sníž. přenesená",J306,0)</f>
        <v>0</v>
      </c>
      <c r="BI306" s="174" t="n">
        <f aca="false">IF(N306="nulová",J306,0)</f>
        <v>0</v>
      </c>
      <c r="BJ306" s="3" t="s">
        <v>80</v>
      </c>
      <c r="BK306" s="174" t="n">
        <f aca="false">ROUND(I306*H306,2)</f>
        <v>0</v>
      </c>
      <c r="BL306" s="3" t="s">
        <v>213</v>
      </c>
      <c r="BM306" s="173" t="s">
        <v>476</v>
      </c>
    </row>
    <row r="307" s="146" customFormat="true" ht="22.8" hidden="false" customHeight="true" outlineLevel="0" collapsed="false">
      <c r="B307" s="147"/>
      <c r="D307" s="148" t="s">
        <v>74</v>
      </c>
      <c r="E307" s="148" t="s">
        <v>477</v>
      </c>
      <c r="F307" s="148" t="s">
        <v>478</v>
      </c>
      <c r="I307" s="150"/>
      <c r="J307" s="159" t="n">
        <f aca="false">BK307</f>
        <v>0</v>
      </c>
      <c r="L307" s="147"/>
      <c r="M307" s="152"/>
      <c r="N307" s="153"/>
      <c r="O307" s="153"/>
      <c r="P307" s="154" t="n">
        <f aca="false">SUM(P308:P339)</f>
        <v>0</v>
      </c>
      <c r="Q307" s="153"/>
      <c r="R307" s="154" t="n">
        <f aca="false">SUM(R308:R339)</f>
        <v>0.29525</v>
      </c>
      <c r="S307" s="153"/>
      <c r="T307" s="155" t="n">
        <f aca="false">SUM(T308:T339)</f>
        <v>0.41629</v>
      </c>
      <c r="AR307" s="148" t="s">
        <v>82</v>
      </c>
      <c r="AT307" s="156" t="s">
        <v>74</v>
      </c>
      <c r="AU307" s="156" t="s">
        <v>80</v>
      </c>
      <c r="AY307" s="148" t="s">
        <v>129</v>
      </c>
      <c r="BK307" s="157" t="n">
        <f aca="false">SUM(BK308:BK339)</f>
        <v>0</v>
      </c>
    </row>
    <row r="308" s="27" customFormat="true" ht="16.5" hidden="false" customHeight="true" outlineLevel="0" collapsed="false">
      <c r="A308" s="22"/>
      <c r="B308" s="160"/>
      <c r="C308" s="161" t="s">
        <v>479</v>
      </c>
      <c r="D308" s="161" t="s">
        <v>132</v>
      </c>
      <c r="E308" s="162" t="s">
        <v>480</v>
      </c>
      <c r="F308" s="163" t="s">
        <v>481</v>
      </c>
      <c r="G308" s="164" t="s">
        <v>482</v>
      </c>
      <c r="H308" s="165" t="n">
        <v>4</v>
      </c>
      <c r="I308" s="166"/>
      <c r="J308" s="167" t="n">
        <f aca="false">ROUND(I308*H308,2)</f>
        <v>0</v>
      </c>
      <c r="K308" s="168" t="s">
        <v>136</v>
      </c>
      <c r="L308" s="23"/>
      <c r="M308" s="169"/>
      <c r="N308" s="170" t="s">
        <v>40</v>
      </c>
      <c r="O308" s="60"/>
      <c r="P308" s="171" t="n">
        <f aca="false">O308*H308</f>
        <v>0</v>
      </c>
      <c r="Q308" s="171" t="n">
        <v>0</v>
      </c>
      <c r="R308" s="171" t="n">
        <f aca="false">Q308*H308</f>
        <v>0</v>
      </c>
      <c r="S308" s="171" t="n">
        <v>0.0342</v>
      </c>
      <c r="T308" s="172" t="n">
        <f aca="false">S308*H308</f>
        <v>0.1368</v>
      </c>
      <c r="U308" s="22"/>
      <c r="V308" s="22"/>
      <c r="W308" s="22"/>
      <c r="X308" s="22"/>
      <c r="Y308" s="22"/>
      <c r="Z308" s="22"/>
      <c r="AA308" s="22"/>
      <c r="AB308" s="22"/>
      <c r="AC308" s="22"/>
      <c r="AD308" s="22"/>
      <c r="AE308" s="22"/>
      <c r="AR308" s="173" t="s">
        <v>213</v>
      </c>
      <c r="AT308" s="173" t="s">
        <v>132</v>
      </c>
      <c r="AU308" s="173" t="s">
        <v>82</v>
      </c>
      <c r="AY308" s="3" t="s">
        <v>129</v>
      </c>
      <c r="BE308" s="174" t="n">
        <f aca="false">IF(N308="základní",J308,0)</f>
        <v>0</v>
      </c>
      <c r="BF308" s="174" t="n">
        <f aca="false">IF(N308="snížená",J308,0)</f>
        <v>0</v>
      </c>
      <c r="BG308" s="174" t="n">
        <f aca="false">IF(N308="zákl. přenesená",J308,0)</f>
        <v>0</v>
      </c>
      <c r="BH308" s="174" t="n">
        <f aca="false">IF(N308="sníž. přenesená",J308,0)</f>
        <v>0</v>
      </c>
      <c r="BI308" s="174" t="n">
        <f aca="false">IF(N308="nulová",J308,0)</f>
        <v>0</v>
      </c>
      <c r="BJ308" s="3" t="s">
        <v>80</v>
      </c>
      <c r="BK308" s="174" t="n">
        <f aca="false">ROUND(I308*H308,2)</f>
        <v>0</v>
      </c>
      <c r="BL308" s="3" t="s">
        <v>213</v>
      </c>
      <c r="BM308" s="173" t="s">
        <v>483</v>
      </c>
    </row>
    <row r="309" s="175" customFormat="true" ht="12.8" hidden="false" customHeight="false" outlineLevel="0" collapsed="false">
      <c r="B309" s="176"/>
      <c r="D309" s="110" t="s">
        <v>142</v>
      </c>
      <c r="E309" s="177"/>
      <c r="F309" s="178" t="s">
        <v>484</v>
      </c>
      <c r="H309" s="179" t="n">
        <v>1</v>
      </c>
      <c r="I309" s="180"/>
      <c r="L309" s="176"/>
      <c r="M309" s="181"/>
      <c r="N309" s="182"/>
      <c r="O309" s="182"/>
      <c r="P309" s="182"/>
      <c r="Q309" s="182"/>
      <c r="R309" s="182"/>
      <c r="S309" s="182"/>
      <c r="T309" s="183"/>
      <c r="AT309" s="177" t="s">
        <v>142</v>
      </c>
      <c r="AU309" s="177" t="s">
        <v>82</v>
      </c>
      <c r="AV309" s="175" t="s">
        <v>82</v>
      </c>
      <c r="AW309" s="175" t="s">
        <v>31</v>
      </c>
      <c r="AX309" s="175" t="s">
        <v>75</v>
      </c>
      <c r="AY309" s="177" t="s">
        <v>129</v>
      </c>
    </row>
    <row r="310" s="175" customFormat="true" ht="12.8" hidden="false" customHeight="false" outlineLevel="0" collapsed="false">
      <c r="B310" s="176"/>
      <c r="D310" s="110" t="s">
        <v>142</v>
      </c>
      <c r="E310" s="177"/>
      <c r="F310" s="178" t="s">
        <v>485</v>
      </c>
      <c r="H310" s="179" t="n">
        <v>1</v>
      </c>
      <c r="I310" s="180"/>
      <c r="L310" s="176"/>
      <c r="M310" s="181"/>
      <c r="N310" s="182"/>
      <c r="O310" s="182"/>
      <c r="P310" s="182"/>
      <c r="Q310" s="182"/>
      <c r="R310" s="182"/>
      <c r="S310" s="182"/>
      <c r="T310" s="183"/>
      <c r="AT310" s="177" t="s">
        <v>142</v>
      </c>
      <c r="AU310" s="177" t="s">
        <v>82</v>
      </c>
      <c r="AV310" s="175" t="s">
        <v>82</v>
      </c>
      <c r="AW310" s="175" t="s">
        <v>31</v>
      </c>
      <c r="AX310" s="175" t="s">
        <v>75</v>
      </c>
      <c r="AY310" s="177" t="s">
        <v>129</v>
      </c>
    </row>
    <row r="311" s="175" customFormat="true" ht="12.8" hidden="false" customHeight="false" outlineLevel="0" collapsed="false">
      <c r="B311" s="176"/>
      <c r="D311" s="110" t="s">
        <v>142</v>
      </c>
      <c r="E311" s="177"/>
      <c r="F311" s="178" t="s">
        <v>486</v>
      </c>
      <c r="H311" s="179" t="n">
        <v>1</v>
      </c>
      <c r="I311" s="180"/>
      <c r="L311" s="176"/>
      <c r="M311" s="181"/>
      <c r="N311" s="182"/>
      <c r="O311" s="182"/>
      <c r="P311" s="182"/>
      <c r="Q311" s="182"/>
      <c r="R311" s="182"/>
      <c r="S311" s="182"/>
      <c r="T311" s="183"/>
      <c r="AT311" s="177" t="s">
        <v>142</v>
      </c>
      <c r="AU311" s="177" t="s">
        <v>82</v>
      </c>
      <c r="AV311" s="175" t="s">
        <v>82</v>
      </c>
      <c r="AW311" s="175" t="s">
        <v>31</v>
      </c>
      <c r="AX311" s="175" t="s">
        <v>75</v>
      </c>
      <c r="AY311" s="177" t="s">
        <v>129</v>
      </c>
    </row>
    <row r="312" s="175" customFormat="true" ht="12.8" hidden="false" customHeight="false" outlineLevel="0" collapsed="false">
      <c r="B312" s="176"/>
      <c r="D312" s="110" t="s">
        <v>142</v>
      </c>
      <c r="E312" s="177"/>
      <c r="F312" s="178" t="s">
        <v>487</v>
      </c>
      <c r="H312" s="179" t="n">
        <v>1</v>
      </c>
      <c r="I312" s="180"/>
      <c r="L312" s="176"/>
      <c r="M312" s="181"/>
      <c r="N312" s="182"/>
      <c r="O312" s="182"/>
      <c r="P312" s="182"/>
      <c r="Q312" s="182"/>
      <c r="R312" s="182"/>
      <c r="S312" s="182"/>
      <c r="T312" s="183"/>
      <c r="AT312" s="177" t="s">
        <v>142</v>
      </c>
      <c r="AU312" s="177" t="s">
        <v>82</v>
      </c>
      <c r="AV312" s="175" t="s">
        <v>82</v>
      </c>
      <c r="AW312" s="175" t="s">
        <v>31</v>
      </c>
      <c r="AX312" s="175" t="s">
        <v>75</v>
      </c>
      <c r="AY312" s="177" t="s">
        <v>129</v>
      </c>
    </row>
    <row r="313" s="184" customFormat="true" ht="12.8" hidden="false" customHeight="false" outlineLevel="0" collapsed="false">
      <c r="B313" s="185"/>
      <c r="D313" s="110" t="s">
        <v>142</v>
      </c>
      <c r="E313" s="186"/>
      <c r="F313" s="187" t="s">
        <v>144</v>
      </c>
      <c r="H313" s="188" t="n">
        <v>4</v>
      </c>
      <c r="I313" s="189"/>
      <c r="L313" s="185"/>
      <c r="M313" s="190"/>
      <c r="N313" s="191"/>
      <c r="O313" s="191"/>
      <c r="P313" s="191"/>
      <c r="Q313" s="191"/>
      <c r="R313" s="191"/>
      <c r="S313" s="191"/>
      <c r="T313" s="192"/>
      <c r="AT313" s="186" t="s">
        <v>142</v>
      </c>
      <c r="AU313" s="186" t="s">
        <v>82</v>
      </c>
      <c r="AV313" s="184" t="s">
        <v>137</v>
      </c>
      <c r="AW313" s="184" t="s">
        <v>31</v>
      </c>
      <c r="AX313" s="184" t="s">
        <v>80</v>
      </c>
      <c r="AY313" s="186" t="s">
        <v>129</v>
      </c>
    </row>
    <row r="314" s="27" customFormat="true" ht="19.4" hidden="false" customHeight="false" outlineLevel="0" collapsed="false">
      <c r="A314" s="22"/>
      <c r="B314" s="160"/>
      <c r="C314" s="161" t="s">
        <v>488</v>
      </c>
      <c r="D314" s="161" t="s">
        <v>132</v>
      </c>
      <c r="E314" s="162" t="s">
        <v>489</v>
      </c>
      <c r="F314" s="163" t="s">
        <v>490</v>
      </c>
      <c r="G314" s="164" t="s">
        <v>482</v>
      </c>
      <c r="H314" s="165" t="n">
        <v>4</v>
      </c>
      <c r="I314" s="166"/>
      <c r="J314" s="167" t="n">
        <f aca="false">ROUND(I314*H314,2)</f>
        <v>0</v>
      </c>
      <c r="K314" s="168" t="s">
        <v>136</v>
      </c>
      <c r="L314" s="23"/>
      <c r="M314" s="169"/>
      <c r="N314" s="170" t="s">
        <v>40</v>
      </c>
      <c r="O314" s="60"/>
      <c r="P314" s="171" t="n">
        <f aca="false">O314*H314</f>
        <v>0</v>
      </c>
      <c r="Q314" s="171" t="n">
        <v>0.01697</v>
      </c>
      <c r="R314" s="171" t="n">
        <f aca="false">Q314*H314</f>
        <v>0.06788</v>
      </c>
      <c r="S314" s="171" t="n">
        <v>0</v>
      </c>
      <c r="T314" s="172" t="n">
        <f aca="false">S314*H314</f>
        <v>0</v>
      </c>
      <c r="U314" s="22"/>
      <c r="V314" s="22"/>
      <c r="W314" s="22"/>
      <c r="X314" s="22"/>
      <c r="Y314" s="22"/>
      <c r="Z314" s="22"/>
      <c r="AA314" s="22"/>
      <c r="AB314" s="22"/>
      <c r="AC314" s="22"/>
      <c r="AD314" s="22"/>
      <c r="AE314" s="22"/>
      <c r="AR314" s="173" t="s">
        <v>213</v>
      </c>
      <c r="AT314" s="173" t="s">
        <v>132</v>
      </c>
      <c r="AU314" s="173" t="s">
        <v>82</v>
      </c>
      <c r="AY314" s="3" t="s">
        <v>129</v>
      </c>
      <c r="BE314" s="174" t="n">
        <f aca="false">IF(N314="základní",J314,0)</f>
        <v>0</v>
      </c>
      <c r="BF314" s="174" t="n">
        <f aca="false">IF(N314="snížená",J314,0)</f>
        <v>0</v>
      </c>
      <c r="BG314" s="174" t="n">
        <f aca="false">IF(N314="zákl. přenesená",J314,0)</f>
        <v>0</v>
      </c>
      <c r="BH314" s="174" t="n">
        <f aca="false">IF(N314="sníž. přenesená",J314,0)</f>
        <v>0</v>
      </c>
      <c r="BI314" s="174" t="n">
        <f aca="false">IF(N314="nulová",J314,0)</f>
        <v>0</v>
      </c>
      <c r="BJ314" s="3" t="s">
        <v>80</v>
      </c>
      <c r="BK314" s="174" t="n">
        <f aca="false">ROUND(I314*H314,2)</f>
        <v>0</v>
      </c>
      <c r="BL314" s="3" t="s">
        <v>213</v>
      </c>
      <c r="BM314" s="173" t="s">
        <v>491</v>
      </c>
    </row>
    <row r="315" s="27" customFormat="true" ht="21.75" hidden="false" customHeight="true" outlineLevel="0" collapsed="false">
      <c r="A315" s="22"/>
      <c r="B315" s="160"/>
      <c r="C315" s="161" t="s">
        <v>492</v>
      </c>
      <c r="D315" s="161" t="s">
        <v>132</v>
      </c>
      <c r="E315" s="162" t="s">
        <v>493</v>
      </c>
      <c r="F315" s="163" t="s">
        <v>494</v>
      </c>
      <c r="G315" s="164" t="s">
        <v>482</v>
      </c>
      <c r="H315" s="165" t="n">
        <v>4</v>
      </c>
      <c r="I315" s="166"/>
      <c r="J315" s="167" t="n">
        <f aca="false">ROUND(I315*H315,2)</f>
        <v>0</v>
      </c>
      <c r="K315" s="168" t="s">
        <v>136</v>
      </c>
      <c r="L315" s="23"/>
      <c r="M315" s="169"/>
      <c r="N315" s="170" t="s">
        <v>40</v>
      </c>
      <c r="O315" s="60"/>
      <c r="P315" s="171" t="n">
        <f aca="false">O315*H315</f>
        <v>0</v>
      </c>
      <c r="Q315" s="171" t="n">
        <v>0.01058</v>
      </c>
      <c r="R315" s="171" t="n">
        <f aca="false">Q315*H315</f>
        <v>0.04232</v>
      </c>
      <c r="S315" s="171" t="n">
        <v>0</v>
      </c>
      <c r="T315" s="172" t="n">
        <f aca="false">S315*H315</f>
        <v>0</v>
      </c>
      <c r="U315" s="22"/>
      <c r="V315" s="22"/>
      <c r="W315" s="22"/>
      <c r="X315" s="22"/>
      <c r="Y315" s="22"/>
      <c r="Z315" s="22"/>
      <c r="AA315" s="22"/>
      <c r="AB315" s="22"/>
      <c r="AC315" s="22"/>
      <c r="AD315" s="22"/>
      <c r="AE315" s="22"/>
      <c r="AR315" s="173" t="s">
        <v>213</v>
      </c>
      <c r="AT315" s="173" t="s">
        <v>132</v>
      </c>
      <c r="AU315" s="173" t="s">
        <v>82</v>
      </c>
      <c r="AY315" s="3" t="s">
        <v>129</v>
      </c>
      <c r="BE315" s="174" t="n">
        <f aca="false">IF(N315="základní",J315,0)</f>
        <v>0</v>
      </c>
      <c r="BF315" s="174" t="n">
        <f aca="false">IF(N315="snížená",J315,0)</f>
        <v>0</v>
      </c>
      <c r="BG315" s="174" t="n">
        <f aca="false">IF(N315="zákl. přenesená",J315,0)</f>
        <v>0</v>
      </c>
      <c r="BH315" s="174" t="n">
        <f aca="false">IF(N315="sníž. přenesená",J315,0)</f>
        <v>0</v>
      </c>
      <c r="BI315" s="174" t="n">
        <f aca="false">IF(N315="nulová",J315,0)</f>
        <v>0</v>
      </c>
      <c r="BJ315" s="3" t="s">
        <v>80</v>
      </c>
      <c r="BK315" s="174" t="n">
        <f aca="false">ROUND(I315*H315,2)</f>
        <v>0</v>
      </c>
      <c r="BL315" s="3" t="s">
        <v>213</v>
      </c>
      <c r="BM315" s="173" t="s">
        <v>495</v>
      </c>
    </row>
    <row r="316" s="175" customFormat="true" ht="12.8" hidden="false" customHeight="false" outlineLevel="0" collapsed="false">
      <c r="B316" s="176"/>
      <c r="D316" s="110" t="s">
        <v>142</v>
      </c>
      <c r="E316" s="177"/>
      <c r="F316" s="178" t="s">
        <v>496</v>
      </c>
      <c r="H316" s="179" t="n">
        <v>2</v>
      </c>
      <c r="I316" s="180"/>
      <c r="L316" s="176"/>
      <c r="M316" s="181"/>
      <c r="N316" s="182"/>
      <c r="O316" s="182"/>
      <c r="P316" s="182"/>
      <c r="Q316" s="182"/>
      <c r="R316" s="182"/>
      <c r="S316" s="182"/>
      <c r="T316" s="183"/>
      <c r="AT316" s="177" t="s">
        <v>142</v>
      </c>
      <c r="AU316" s="177" t="s">
        <v>82</v>
      </c>
      <c r="AV316" s="175" t="s">
        <v>82</v>
      </c>
      <c r="AW316" s="175" t="s">
        <v>31</v>
      </c>
      <c r="AX316" s="175" t="s">
        <v>75</v>
      </c>
      <c r="AY316" s="177" t="s">
        <v>129</v>
      </c>
    </row>
    <row r="317" s="175" customFormat="true" ht="12.8" hidden="false" customHeight="false" outlineLevel="0" collapsed="false">
      <c r="B317" s="176"/>
      <c r="D317" s="110" t="s">
        <v>142</v>
      </c>
      <c r="E317" s="177"/>
      <c r="F317" s="178" t="s">
        <v>497</v>
      </c>
      <c r="H317" s="179" t="n">
        <v>2</v>
      </c>
      <c r="I317" s="180"/>
      <c r="L317" s="176"/>
      <c r="M317" s="181"/>
      <c r="N317" s="182"/>
      <c r="O317" s="182"/>
      <c r="P317" s="182"/>
      <c r="Q317" s="182"/>
      <c r="R317" s="182"/>
      <c r="S317" s="182"/>
      <c r="T317" s="183"/>
      <c r="AT317" s="177" t="s">
        <v>142</v>
      </c>
      <c r="AU317" s="177" t="s">
        <v>82</v>
      </c>
      <c r="AV317" s="175" t="s">
        <v>82</v>
      </c>
      <c r="AW317" s="175" t="s">
        <v>31</v>
      </c>
      <c r="AX317" s="175" t="s">
        <v>75</v>
      </c>
      <c r="AY317" s="177" t="s">
        <v>129</v>
      </c>
    </row>
    <row r="318" s="184" customFormat="true" ht="12.8" hidden="false" customHeight="false" outlineLevel="0" collapsed="false">
      <c r="B318" s="185"/>
      <c r="D318" s="110" t="s">
        <v>142</v>
      </c>
      <c r="E318" s="186"/>
      <c r="F318" s="187" t="s">
        <v>144</v>
      </c>
      <c r="H318" s="188" t="n">
        <v>4</v>
      </c>
      <c r="I318" s="189"/>
      <c r="L318" s="185"/>
      <c r="M318" s="190"/>
      <c r="N318" s="191"/>
      <c r="O318" s="191"/>
      <c r="P318" s="191"/>
      <c r="Q318" s="191"/>
      <c r="R318" s="191"/>
      <c r="S318" s="191"/>
      <c r="T318" s="192"/>
      <c r="AT318" s="186" t="s">
        <v>142</v>
      </c>
      <c r="AU318" s="186" t="s">
        <v>82</v>
      </c>
      <c r="AV318" s="184" t="s">
        <v>137</v>
      </c>
      <c r="AW318" s="184" t="s">
        <v>31</v>
      </c>
      <c r="AX318" s="184" t="s">
        <v>80</v>
      </c>
      <c r="AY318" s="186" t="s">
        <v>129</v>
      </c>
    </row>
    <row r="319" s="27" customFormat="true" ht="19.4" hidden="false" customHeight="false" outlineLevel="0" collapsed="false">
      <c r="A319" s="22"/>
      <c r="B319" s="160"/>
      <c r="C319" s="161" t="s">
        <v>498</v>
      </c>
      <c r="D319" s="161" t="s">
        <v>132</v>
      </c>
      <c r="E319" s="162" t="s">
        <v>499</v>
      </c>
      <c r="F319" s="163" t="s">
        <v>500</v>
      </c>
      <c r="G319" s="164" t="s">
        <v>482</v>
      </c>
      <c r="H319" s="165" t="n">
        <v>4</v>
      </c>
      <c r="I319" s="166"/>
      <c r="J319" s="167" t="n">
        <f aca="false">ROUND(I319*H319,2)</f>
        <v>0</v>
      </c>
      <c r="K319" s="168" t="s">
        <v>136</v>
      </c>
      <c r="L319" s="23"/>
      <c r="M319" s="169"/>
      <c r="N319" s="170" t="s">
        <v>40</v>
      </c>
      <c r="O319" s="60"/>
      <c r="P319" s="171" t="n">
        <f aca="false">O319*H319</f>
        <v>0</v>
      </c>
      <c r="Q319" s="171" t="n">
        <v>0</v>
      </c>
      <c r="R319" s="171" t="n">
        <f aca="false">Q319*H319</f>
        <v>0</v>
      </c>
      <c r="S319" s="171" t="n">
        <v>0.01107</v>
      </c>
      <c r="T319" s="172" t="n">
        <f aca="false">S319*H319</f>
        <v>0.04428</v>
      </c>
      <c r="U319" s="22"/>
      <c r="V319" s="22"/>
      <c r="W319" s="22"/>
      <c r="X319" s="22"/>
      <c r="Y319" s="22"/>
      <c r="Z319" s="22"/>
      <c r="AA319" s="22"/>
      <c r="AB319" s="22"/>
      <c r="AC319" s="22"/>
      <c r="AD319" s="22"/>
      <c r="AE319" s="22"/>
      <c r="AR319" s="173" t="s">
        <v>213</v>
      </c>
      <c r="AT319" s="173" t="s">
        <v>132</v>
      </c>
      <c r="AU319" s="173" t="s">
        <v>82</v>
      </c>
      <c r="AY319" s="3" t="s">
        <v>129</v>
      </c>
      <c r="BE319" s="174" t="n">
        <f aca="false">IF(N319="základní",J319,0)</f>
        <v>0</v>
      </c>
      <c r="BF319" s="174" t="n">
        <f aca="false">IF(N319="snížená",J319,0)</f>
        <v>0</v>
      </c>
      <c r="BG319" s="174" t="n">
        <f aca="false">IF(N319="zákl. přenesená",J319,0)</f>
        <v>0</v>
      </c>
      <c r="BH319" s="174" t="n">
        <f aca="false">IF(N319="sníž. přenesená",J319,0)</f>
        <v>0</v>
      </c>
      <c r="BI319" s="174" t="n">
        <f aca="false">IF(N319="nulová",J319,0)</f>
        <v>0</v>
      </c>
      <c r="BJ319" s="3" t="s">
        <v>80</v>
      </c>
      <c r="BK319" s="174" t="n">
        <f aca="false">ROUND(I319*H319,2)</f>
        <v>0</v>
      </c>
      <c r="BL319" s="3" t="s">
        <v>213</v>
      </c>
      <c r="BM319" s="173" t="s">
        <v>501</v>
      </c>
    </row>
    <row r="320" s="175" customFormat="true" ht="12.8" hidden="false" customHeight="false" outlineLevel="0" collapsed="false">
      <c r="B320" s="176"/>
      <c r="D320" s="110" t="s">
        <v>142</v>
      </c>
      <c r="E320" s="177"/>
      <c r="F320" s="178" t="s">
        <v>496</v>
      </c>
      <c r="H320" s="179" t="n">
        <v>2</v>
      </c>
      <c r="I320" s="180"/>
      <c r="L320" s="176"/>
      <c r="M320" s="181"/>
      <c r="N320" s="182"/>
      <c r="O320" s="182"/>
      <c r="P320" s="182"/>
      <c r="Q320" s="182"/>
      <c r="R320" s="182"/>
      <c r="S320" s="182"/>
      <c r="T320" s="183"/>
      <c r="AT320" s="177" t="s">
        <v>142</v>
      </c>
      <c r="AU320" s="177" t="s">
        <v>82</v>
      </c>
      <c r="AV320" s="175" t="s">
        <v>82</v>
      </c>
      <c r="AW320" s="175" t="s">
        <v>31</v>
      </c>
      <c r="AX320" s="175" t="s">
        <v>75</v>
      </c>
      <c r="AY320" s="177" t="s">
        <v>129</v>
      </c>
    </row>
    <row r="321" s="175" customFormat="true" ht="12.8" hidden="false" customHeight="false" outlineLevel="0" collapsed="false">
      <c r="B321" s="176"/>
      <c r="D321" s="110" t="s">
        <v>142</v>
      </c>
      <c r="E321" s="177"/>
      <c r="F321" s="178" t="s">
        <v>497</v>
      </c>
      <c r="H321" s="179" t="n">
        <v>2</v>
      </c>
      <c r="I321" s="180"/>
      <c r="L321" s="176"/>
      <c r="M321" s="181"/>
      <c r="N321" s="182"/>
      <c r="O321" s="182"/>
      <c r="P321" s="182"/>
      <c r="Q321" s="182"/>
      <c r="R321" s="182"/>
      <c r="S321" s="182"/>
      <c r="T321" s="183"/>
      <c r="AT321" s="177" t="s">
        <v>142</v>
      </c>
      <c r="AU321" s="177" t="s">
        <v>82</v>
      </c>
      <c r="AV321" s="175" t="s">
        <v>82</v>
      </c>
      <c r="AW321" s="175" t="s">
        <v>31</v>
      </c>
      <c r="AX321" s="175" t="s">
        <v>75</v>
      </c>
      <c r="AY321" s="177" t="s">
        <v>129</v>
      </c>
    </row>
    <row r="322" s="184" customFormat="true" ht="12.8" hidden="false" customHeight="false" outlineLevel="0" collapsed="false">
      <c r="B322" s="185"/>
      <c r="D322" s="110" t="s">
        <v>142</v>
      </c>
      <c r="E322" s="186"/>
      <c r="F322" s="187" t="s">
        <v>144</v>
      </c>
      <c r="H322" s="188" t="n">
        <v>4</v>
      </c>
      <c r="I322" s="189"/>
      <c r="L322" s="185"/>
      <c r="M322" s="190"/>
      <c r="N322" s="191"/>
      <c r="O322" s="191"/>
      <c r="P322" s="191"/>
      <c r="Q322" s="191"/>
      <c r="R322" s="191"/>
      <c r="S322" s="191"/>
      <c r="T322" s="192"/>
      <c r="AT322" s="186" t="s">
        <v>142</v>
      </c>
      <c r="AU322" s="186" t="s">
        <v>82</v>
      </c>
      <c r="AV322" s="184" t="s">
        <v>137</v>
      </c>
      <c r="AW322" s="184" t="s">
        <v>31</v>
      </c>
      <c r="AX322" s="184" t="s">
        <v>80</v>
      </c>
      <c r="AY322" s="186" t="s">
        <v>129</v>
      </c>
    </row>
    <row r="323" s="27" customFormat="true" ht="16.5" hidden="false" customHeight="true" outlineLevel="0" collapsed="false">
      <c r="A323" s="22"/>
      <c r="B323" s="160"/>
      <c r="C323" s="161" t="s">
        <v>502</v>
      </c>
      <c r="D323" s="161" t="s">
        <v>132</v>
      </c>
      <c r="E323" s="162" t="s">
        <v>503</v>
      </c>
      <c r="F323" s="163" t="s">
        <v>504</v>
      </c>
      <c r="G323" s="164" t="s">
        <v>482</v>
      </c>
      <c r="H323" s="165" t="n">
        <v>4</v>
      </c>
      <c r="I323" s="166"/>
      <c r="J323" s="167" t="n">
        <f aca="false">ROUND(I323*H323,2)</f>
        <v>0</v>
      </c>
      <c r="K323" s="168" t="s">
        <v>136</v>
      </c>
      <c r="L323" s="23"/>
      <c r="M323" s="169"/>
      <c r="N323" s="170" t="s">
        <v>40</v>
      </c>
      <c r="O323" s="60"/>
      <c r="P323" s="171" t="n">
        <f aca="false">O323*H323</f>
        <v>0</v>
      </c>
      <c r="Q323" s="171" t="n">
        <v>0</v>
      </c>
      <c r="R323" s="171" t="n">
        <f aca="false">Q323*H323</f>
        <v>0</v>
      </c>
      <c r="S323" s="171" t="n">
        <v>0.01946</v>
      </c>
      <c r="T323" s="172" t="n">
        <f aca="false">S323*H323</f>
        <v>0.07784</v>
      </c>
      <c r="U323" s="22"/>
      <c r="V323" s="22"/>
      <c r="W323" s="22"/>
      <c r="X323" s="22"/>
      <c r="Y323" s="22"/>
      <c r="Z323" s="22"/>
      <c r="AA323" s="22"/>
      <c r="AB323" s="22"/>
      <c r="AC323" s="22"/>
      <c r="AD323" s="22"/>
      <c r="AE323" s="22"/>
      <c r="AR323" s="173" t="s">
        <v>213</v>
      </c>
      <c r="AT323" s="173" t="s">
        <v>132</v>
      </c>
      <c r="AU323" s="173" t="s">
        <v>82</v>
      </c>
      <c r="AY323" s="3" t="s">
        <v>129</v>
      </c>
      <c r="BE323" s="174" t="n">
        <f aca="false">IF(N323="základní",J323,0)</f>
        <v>0</v>
      </c>
      <c r="BF323" s="174" t="n">
        <f aca="false">IF(N323="snížená",J323,0)</f>
        <v>0</v>
      </c>
      <c r="BG323" s="174" t="n">
        <f aca="false">IF(N323="zákl. přenesená",J323,0)</f>
        <v>0</v>
      </c>
      <c r="BH323" s="174" t="n">
        <f aca="false">IF(N323="sníž. přenesená",J323,0)</f>
        <v>0</v>
      </c>
      <c r="BI323" s="174" t="n">
        <f aca="false">IF(N323="nulová",J323,0)</f>
        <v>0</v>
      </c>
      <c r="BJ323" s="3" t="s">
        <v>80</v>
      </c>
      <c r="BK323" s="174" t="n">
        <f aca="false">ROUND(I323*H323,2)</f>
        <v>0</v>
      </c>
      <c r="BL323" s="3" t="s">
        <v>213</v>
      </c>
      <c r="BM323" s="173" t="s">
        <v>505</v>
      </c>
    </row>
    <row r="324" s="175" customFormat="true" ht="12.8" hidden="false" customHeight="false" outlineLevel="0" collapsed="false">
      <c r="B324" s="176"/>
      <c r="D324" s="110" t="s">
        <v>142</v>
      </c>
      <c r="E324" s="177"/>
      <c r="F324" s="178" t="s">
        <v>484</v>
      </c>
      <c r="H324" s="179" t="n">
        <v>1</v>
      </c>
      <c r="I324" s="180"/>
      <c r="L324" s="176"/>
      <c r="M324" s="181"/>
      <c r="N324" s="182"/>
      <c r="O324" s="182"/>
      <c r="P324" s="182"/>
      <c r="Q324" s="182"/>
      <c r="R324" s="182"/>
      <c r="S324" s="182"/>
      <c r="T324" s="183"/>
      <c r="AT324" s="177" t="s">
        <v>142</v>
      </c>
      <c r="AU324" s="177" t="s">
        <v>82</v>
      </c>
      <c r="AV324" s="175" t="s">
        <v>82</v>
      </c>
      <c r="AW324" s="175" t="s">
        <v>31</v>
      </c>
      <c r="AX324" s="175" t="s">
        <v>75</v>
      </c>
      <c r="AY324" s="177" t="s">
        <v>129</v>
      </c>
    </row>
    <row r="325" s="175" customFormat="true" ht="12.8" hidden="false" customHeight="false" outlineLevel="0" collapsed="false">
      <c r="B325" s="176"/>
      <c r="D325" s="110" t="s">
        <v>142</v>
      </c>
      <c r="E325" s="177"/>
      <c r="F325" s="178" t="s">
        <v>485</v>
      </c>
      <c r="H325" s="179" t="n">
        <v>1</v>
      </c>
      <c r="I325" s="180"/>
      <c r="L325" s="176"/>
      <c r="M325" s="181"/>
      <c r="N325" s="182"/>
      <c r="O325" s="182"/>
      <c r="P325" s="182"/>
      <c r="Q325" s="182"/>
      <c r="R325" s="182"/>
      <c r="S325" s="182"/>
      <c r="T325" s="183"/>
      <c r="AT325" s="177" t="s">
        <v>142</v>
      </c>
      <c r="AU325" s="177" t="s">
        <v>82</v>
      </c>
      <c r="AV325" s="175" t="s">
        <v>82</v>
      </c>
      <c r="AW325" s="175" t="s">
        <v>31</v>
      </c>
      <c r="AX325" s="175" t="s">
        <v>75</v>
      </c>
      <c r="AY325" s="177" t="s">
        <v>129</v>
      </c>
    </row>
    <row r="326" s="175" customFormat="true" ht="12.8" hidden="false" customHeight="false" outlineLevel="0" collapsed="false">
      <c r="B326" s="176"/>
      <c r="D326" s="110" t="s">
        <v>142</v>
      </c>
      <c r="E326" s="177"/>
      <c r="F326" s="178" t="s">
        <v>486</v>
      </c>
      <c r="H326" s="179" t="n">
        <v>1</v>
      </c>
      <c r="I326" s="180"/>
      <c r="L326" s="176"/>
      <c r="M326" s="181"/>
      <c r="N326" s="182"/>
      <c r="O326" s="182"/>
      <c r="P326" s="182"/>
      <c r="Q326" s="182"/>
      <c r="R326" s="182"/>
      <c r="S326" s="182"/>
      <c r="T326" s="183"/>
      <c r="AT326" s="177" t="s">
        <v>142</v>
      </c>
      <c r="AU326" s="177" t="s">
        <v>82</v>
      </c>
      <c r="AV326" s="175" t="s">
        <v>82</v>
      </c>
      <c r="AW326" s="175" t="s">
        <v>31</v>
      </c>
      <c r="AX326" s="175" t="s">
        <v>75</v>
      </c>
      <c r="AY326" s="177" t="s">
        <v>129</v>
      </c>
    </row>
    <row r="327" s="175" customFormat="true" ht="12.8" hidden="false" customHeight="false" outlineLevel="0" collapsed="false">
      <c r="B327" s="176"/>
      <c r="D327" s="110" t="s">
        <v>142</v>
      </c>
      <c r="E327" s="177"/>
      <c r="F327" s="178" t="s">
        <v>487</v>
      </c>
      <c r="H327" s="179" t="n">
        <v>1</v>
      </c>
      <c r="I327" s="180"/>
      <c r="L327" s="176"/>
      <c r="M327" s="181"/>
      <c r="N327" s="182"/>
      <c r="O327" s="182"/>
      <c r="P327" s="182"/>
      <c r="Q327" s="182"/>
      <c r="R327" s="182"/>
      <c r="S327" s="182"/>
      <c r="T327" s="183"/>
      <c r="AT327" s="177" t="s">
        <v>142</v>
      </c>
      <c r="AU327" s="177" t="s">
        <v>82</v>
      </c>
      <c r="AV327" s="175" t="s">
        <v>82</v>
      </c>
      <c r="AW327" s="175" t="s">
        <v>31</v>
      </c>
      <c r="AX327" s="175" t="s">
        <v>75</v>
      </c>
      <c r="AY327" s="177" t="s">
        <v>129</v>
      </c>
    </row>
    <row r="328" s="184" customFormat="true" ht="12.8" hidden="false" customHeight="false" outlineLevel="0" collapsed="false">
      <c r="B328" s="185"/>
      <c r="D328" s="110" t="s">
        <v>142</v>
      </c>
      <c r="E328" s="186"/>
      <c r="F328" s="187" t="s">
        <v>144</v>
      </c>
      <c r="H328" s="188" t="n">
        <v>4</v>
      </c>
      <c r="I328" s="189"/>
      <c r="L328" s="185"/>
      <c r="M328" s="190"/>
      <c r="N328" s="191"/>
      <c r="O328" s="191"/>
      <c r="P328" s="191"/>
      <c r="Q328" s="191"/>
      <c r="R328" s="191"/>
      <c r="S328" s="191"/>
      <c r="T328" s="192"/>
      <c r="AT328" s="186" t="s">
        <v>142</v>
      </c>
      <c r="AU328" s="186" t="s">
        <v>82</v>
      </c>
      <c r="AV328" s="184" t="s">
        <v>137</v>
      </c>
      <c r="AW328" s="184" t="s">
        <v>31</v>
      </c>
      <c r="AX328" s="184" t="s">
        <v>80</v>
      </c>
      <c r="AY328" s="186" t="s">
        <v>129</v>
      </c>
    </row>
    <row r="329" s="27" customFormat="true" ht="19.4" hidden="false" customHeight="false" outlineLevel="0" collapsed="false">
      <c r="A329" s="22"/>
      <c r="B329" s="160"/>
      <c r="C329" s="161" t="s">
        <v>506</v>
      </c>
      <c r="D329" s="161" t="s">
        <v>132</v>
      </c>
      <c r="E329" s="162" t="s">
        <v>507</v>
      </c>
      <c r="F329" s="163" t="s">
        <v>508</v>
      </c>
      <c r="G329" s="164" t="s">
        <v>482</v>
      </c>
      <c r="H329" s="165" t="n">
        <v>4</v>
      </c>
      <c r="I329" s="166"/>
      <c r="J329" s="167" t="n">
        <f aca="false">ROUND(I329*H329,2)</f>
        <v>0</v>
      </c>
      <c r="K329" s="168" t="s">
        <v>136</v>
      </c>
      <c r="L329" s="23"/>
      <c r="M329" s="169"/>
      <c r="N329" s="170" t="s">
        <v>40</v>
      </c>
      <c r="O329" s="60"/>
      <c r="P329" s="171" t="n">
        <f aca="false">O329*H329</f>
        <v>0</v>
      </c>
      <c r="Q329" s="171" t="n">
        <v>0.01497</v>
      </c>
      <c r="R329" s="171" t="n">
        <f aca="false">Q329*H329</f>
        <v>0.05988</v>
      </c>
      <c r="S329" s="171" t="n">
        <v>0</v>
      </c>
      <c r="T329" s="172" t="n">
        <f aca="false">S329*H329</f>
        <v>0</v>
      </c>
      <c r="U329" s="22"/>
      <c r="V329" s="22"/>
      <c r="W329" s="22"/>
      <c r="X329" s="22"/>
      <c r="Y329" s="22"/>
      <c r="Z329" s="22"/>
      <c r="AA329" s="22"/>
      <c r="AB329" s="22"/>
      <c r="AC329" s="22"/>
      <c r="AD329" s="22"/>
      <c r="AE329" s="22"/>
      <c r="AR329" s="173" t="s">
        <v>213</v>
      </c>
      <c r="AT329" s="173" t="s">
        <v>132</v>
      </c>
      <c r="AU329" s="173" t="s">
        <v>82</v>
      </c>
      <c r="AY329" s="3" t="s">
        <v>129</v>
      </c>
      <c r="BE329" s="174" t="n">
        <f aca="false">IF(N329="základní",J329,0)</f>
        <v>0</v>
      </c>
      <c r="BF329" s="174" t="n">
        <f aca="false">IF(N329="snížená",J329,0)</f>
        <v>0</v>
      </c>
      <c r="BG329" s="174" t="n">
        <f aca="false">IF(N329="zákl. přenesená",J329,0)</f>
        <v>0</v>
      </c>
      <c r="BH329" s="174" t="n">
        <f aca="false">IF(N329="sníž. přenesená",J329,0)</f>
        <v>0</v>
      </c>
      <c r="BI329" s="174" t="n">
        <f aca="false">IF(N329="nulová",J329,0)</f>
        <v>0</v>
      </c>
      <c r="BJ329" s="3" t="s">
        <v>80</v>
      </c>
      <c r="BK329" s="174" t="n">
        <f aca="false">ROUND(I329*H329,2)</f>
        <v>0</v>
      </c>
      <c r="BL329" s="3" t="s">
        <v>213</v>
      </c>
      <c r="BM329" s="173" t="s">
        <v>509</v>
      </c>
    </row>
    <row r="330" s="27" customFormat="true" ht="19.4" hidden="false" customHeight="false" outlineLevel="0" collapsed="false">
      <c r="A330" s="22"/>
      <c r="B330" s="160"/>
      <c r="C330" s="161" t="s">
        <v>510</v>
      </c>
      <c r="D330" s="161" t="s">
        <v>132</v>
      </c>
      <c r="E330" s="162" t="s">
        <v>511</v>
      </c>
      <c r="F330" s="163" t="s">
        <v>512</v>
      </c>
      <c r="G330" s="164" t="s">
        <v>482</v>
      </c>
      <c r="H330" s="165" t="n">
        <v>1</v>
      </c>
      <c r="I330" s="166"/>
      <c r="J330" s="167" t="n">
        <f aca="false">ROUND(I330*H330,2)</f>
        <v>0</v>
      </c>
      <c r="K330" s="168" t="s">
        <v>136</v>
      </c>
      <c r="L330" s="23"/>
      <c r="M330" s="169"/>
      <c r="N330" s="170" t="s">
        <v>40</v>
      </c>
      <c r="O330" s="60"/>
      <c r="P330" s="171" t="n">
        <f aca="false">O330*H330</f>
        <v>0</v>
      </c>
      <c r="Q330" s="171" t="n">
        <v>0.00983</v>
      </c>
      <c r="R330" s="171" t="n">
        <f aca="false">Q330*H330</f>
        <v>0.00983</v>
      </c>
      <c r="S330" s="171" t="n">
        <v>0</v>
      </c>
      <c r="T330" s="172" t="n">
        <f aca="false">S330*H330</f>
        <v>0</v>
      </c>
      <c r="U330" s="22"/>
      <c r="V330" s="22"/>
      <c r="W330" s="22"/>
      <c r="X330" s="22"/>
      <c r="Y330" s="22"/>
      <c r="Z330" s="22"/>
      <c r="AA330" s="22"/>
      <c r="AB330" s="22"/>
      <c r="AC330" s="22"/>
      <c r="AD330" s="22"/>
      <c r="AE330" s="22"/>
      <c r="AR330" s="173" t="s">
        <v>213</v>
      </c>
      <c r="AT330" s="173" t="s">
        <v>132</v>
      </c>
      <c r="AU330" s="173" t="s">
        <v>82</v>
      </c>
      <c r="AY330" s="3" t="s">
        <v>129</v>
      </c>
      <c r="BE330" s="174" t="n">
        <f aca="false">IF(N330="základní",J330,0)</f>
        <v>0</v>
      </c>
      <c r="BF330" s="174" t="n">
        <f aca="false">IF(N330="snížená",J330,0)</f>
        <v>0</v>
      </c>
      <c r="BG330" s="174" t="n">
        <f aca="false">IF(N330="zákl. přenesená",J330,0)</f>
        <v>0</v>
      </c>
      <c r="BH330" s="174" t="n">
        <f aca="false">IF(N330="sníž. přenesená",J330,0)</f>
        <v>0</v>
      </c>
      <c r="BI330" s="174" t="n">
        <f aca="false">IF(N330="nulová",J330,0)</f>
        <v>0</v>
      </c>
      <c r="BJ330" s="3" t="s">
        <v>80</v>
      </c>
      <c r="BK330" s="174" t="n">
        <f aca="false">ROUND(I330*H330,2)</f>
        <v>0</v>
      </c>
      <c r="BL330" s="3" t="s">
        <v>213</v>
      </c>
      <c r="BM330" s="173" t="s">
        <v>513</v>
      </c>
    </row>
    <row r="331" s="27" customFormat="true" ht="19.4" hidden="false" customHeight="false" outlineLevel="0" collapsed="false">
      <c r="A331" s="22"/>
      <c r="B331" s="160"/>
      <c r="C331" s="161" t="s">
        <v>514</v>
      </c>
      <c r="D331" s="161" t="s">
        <v>132</v>
      </c>
      <c r="E331" s="162" t="s">
        <v>515</v>
      </c>
      <c r="F331" s="163" t="s">
        <v>516</v>
      </c>
      <c r="G331" s="164" t="s">
        <v>482</v>
      </c>
      <c r="H331" s="165" t="n">
        <v>1</v>
      </c>
      <c r="I331" s="166"/>
      <c r="J331" s="167" t="n">
        <f aca="false">ROUND(I331*H331,2)</f>
        <v>0</v>
      </c>
      <c r="K331" s="168" t="s">
        <v>136</v>
      </c>
      <c r="L331" s="23"/>
      <c r="M331" s="169"/>
      <c r="N331" s="170" t="s">
        <v>40</v>
      </c>
      <c r="O331" s="60"/>
      <c r="P331" s="171" t="n">
        <f aca="false">O331*H331</f>
        <v>0</v>
      </c>
      <c r="Q331" s="171" t="n">
        <v>0</v>
      </c>
      <c r="R331" s="171" t="n">
        <f aca="false">Q331*H331</f>
        <v>0</v>
      </c>
      <c r="S331" s="171" t="n">
        <v>0.0272</v>
      </c>
      <c r="T331" s="172" t="n">
        <f aca="false">S331*H331</f>
        <v>0.0272</v>
      </c>
      <c r="U331" s="22"/>
      <c r="V331" s="22"/>
      <c r="W331" s="22"/>
      <c r="X331" s="22"/>
      <c r="Y331" s="22"/>
      <c r="Z331" s="22"/>
      <c r="AA331" s="22"/>
      <c r="AB331" s="22"/>
      <c r="AC331" s="22"/>
      <c r="AD331" s="22"/>
      <c r="AE331" s="22"/>
      <c r="AR331" s="173" t="s">
        <v>213</v>
      </c>
      <c r="AT331" s="173" t="s">
        <v>132</v>
      </c>
      <c r="AU331" s="173" t="s">
        <v>82</v>
      </c>
      <c r="AY331" s="3" t="s">
        <v>129</v>
      </c>
      <c r="BE331" s="174" t="n">
        <f aca="false">IF(N331="základní",J331,0)</f>
        <v>0</v>
      </c>
      <c r="BF331" s="174" t="n">
        <f aca="false">IF(N331="snížená",J331,0)</f>
        <v>0</v>
      </c>
      <c r="BG331" s="174" t="n">
        <f aca="false">IF(N331="zákl. přenesená",J331,0)</f>
        <v>0</v>
      </c>
      <c r="BH331" s="174" t="n">
        <f aca="false">IF(N331="sníž. přenesená",J331,0)</f>
        <v>0</v>
      </c>
      <c r="BI331" s="174" t="n">
        <f aca="false">IF(N331="nulová",J331,0)</f>
        <v>0</v>
      </c>
      <c r="BJ331" s="3" t="s">
        <v>80</v>
      </c>
      <c r="BK331" s="174" t="n">
        <f aca="false">ROUND(I331*H331,2)</f>
        <v>0</v>
      </c>
      <c r="BL331" s="3" t="s">
        <v>213</v>
      </c>
      <c r="BM331" s="173" t="s">
        <v>517</v>
      </c>
    </row>
    <row r="332" s="27" customFormat="true" ht="16.5" hidden="false" customHeight="true" outlineLevel="0" collapsed="false">
      <c r="A332" s="22"/>
      <c r="B332" s="160"/>
      <c r="C332" s="161" t="s">
        <v>518</v>
      </c>
      <c r="D332" s="161" t="s">
        <v>132</v>
      </c>
      <c r="E332" s="162" t="s">
        <v>519</v>
      </c>
      <c r="F332" s="163" t="s">
        <v>520</v>
      </c>
      <c r="G332" s="164" t="s">
        <v>482</v>
      </c>
      <c r="H332" s="165" t="n">
        <v>7</v>
      </c>
      <c r="I332" s="166"/>
      <c r="J332" s="167" t="n">
        <f aca="false">ROUND(I332*H332,2)</f>
        <v>0</v>
      </c>
      <c r="K332" s="168" t="s">
        <v>136</v>
      </c>
      <c r="L332" s="23"/>
      <c r="M332" s="169"/>
      <c r="N332" s="170" t="s">
        <v>40</v>
      </c>
      <c r="O332" s="60"/>
      <c r="P332" s="171" t="n">
        <f aca="false">O332*H332</f>
        <v>0</v>
      </c>
      <c r="Q332" s="171" t="n">
        <v>0</v>
      </c>
      <c r="R332" s="171" t="n">
        <f aca="false">Q332*H332</f>
        <v>0</v>
      </c>
      <c r="S332" s="171" t="n">
        <v>0.01493</v>
      </c>
      <c r="T332" s="172" t="n">
        <f aca="false">S332*H332</f>
        <v>0.10451</v>
      </c>
      <c r="U332" s="22"/>
      <c r="V332" s="22"/>
      <c r="W332" s="22"/>
      <c r="X332" s="22"/>
      <c r="Y332" s="22"/>
      <c r="Z332" s="22"/>
      <c r="AA332" s="22"/>
      <c r="AB332" s="22"/>
      <c r="AC332" s="22"/>
      <c r="AD332" s="22"/>
      <c r="AE332" s="22"/>
      <c r="AR332" s="173" t="s">
        <v>213</v>
      </c>
      <c r="AT332" s="173" t="s">
        <v>132</v>
      </c>
      <c r="AU332" s="173" t="s">
        <v>82</v>
      </c>
      <c r="AY332" s="3" t="s">
        <v>129</v>
      </c>
      <c r="BE332" s="174" t="n">
        <f aca="false">IF(N332="základní",J332,0)</f>
        <v>0</v>
      </c>
      <c r="BF332" s="174" t="n">
        <f aca="false">IF(N332="snížená",J332,0)</f>
        <v>0</v>
      </c>
      <c r="BG332" s="174" t="n">
        <f aca="false">IF(N332="zákl. přenesená",J332,0)</f>
        <v>0</v>
      </c>
      <c r="BH332" s="174" t="n">
        <f aca="false">IF(N332="sníž. přenesená",J332,0)</f>
        <v>0</v>
      </c>
      <c r="BI332" s="174" t="n">
        <f aca="false">IF(N332="nulová",J332,0)</f>
        <v>0</v>
      </c>
      <c r="BJ332" s="3" t="s">
        <v>80</v>
      </c>
      <c r="BK332" s="174" t="n">
        <f aca="false">ROUND(I332*H332,2)</f>
        <v>0</v>
      </c>
      <c r="BL332" s="3" t="s">
        <v>213</v>
      </c>
      <c r="BM332" s="173" t="s">
        <v>521</v>
      </c>
    </row>
    <row r="333" s="27" customFormat="true" ht="16.5" hidden="false" customHeight="true" outlineLevel="0" collapsed="false">
      <c r="A333" s="22"/>
      <c r="B333" s="160"/>
      <c r="C333" s="161" t="s">
        <v>522</v>
      </c>
      <c r="D333" s="161" t="s">
        <v>132</v>
      </c>
      <c r="E333" s="162" t="s">
        <v>523</v>
      </c>
      <c r="F333" s="163" t="s">
        <v>524</v>
      </c>
      <c r="G333" s="164" t="s">
        <v>482</v>
      </c>
      <c r="H333" s="165" t="n">
        <v>9</v>
      </c>
      <c r="I333" s="166"/>
      <c r="J333" s="167" t="n">
        <f aca="false">ROUND(I333*H333,2)</f>
        <v>0</v>
      </c>
      <c r="K333" s="168"/>
      <c r="L333" s="23"/>
      <c r="M333" s="169"/>
      <c r="N333" s="170" t="s">
        <v>40</v>
      </c>
      <c r="O333" s="60"/>
      <c r="P333" s="171" t="n">
        <f aca="false">O333*H333</f>
        <v>0</v>
      </c>
      <c r="Q333" s="171" t="n">
        <v>0.01066</v>
      </c>
      <c r="R333" s="171" t="n">
        <f aca="false">Q333*H333</f>
        <v>0.09594</v>
      </c>
      <c r="S333" s="171" t="n">
        <v>0</v>
      </c>
      <c r="T333" s="172" t="n">
        <f aca="false">S333*H333</f>
        <v>0</v>
      </c>
      <c r="U333" s="22"/>
      <c r="V333" s="22"/>
      <c r="W333" s="22"/>
      <c r="X333" s="22"/>
      <c r="Y333" s="22"/>
      <c r="Z333" s="22"/>
      <c r="AA333" s="22"/>
      <c r="AB333" s="22"/>
      <c r="AC333" s="22"/>
      <c r="AD333" s="22"/>
      <c r="AE333" s="22"/>
      <c r="AR333" s="173" t="s">
        <v>213</v>
      </c>
      <c r="AT333" s="173" t="s">
        <v>132</v>
      </c>
      <c r="AU333" s="173" t="s">
        <v>82</v>
      </c>
      <c r="AY333" s="3" t="s">
        <v>129</v>
      </c>
      <c r="BE333" s="174" t="n">
        <f aca="false">IF(N333="základní",J333,0)</f>
        <v>0</v>
      </c>
      <c r="BF333" s="174" t="n">
        <f aca="false">IF(N333="snížená",J333,0)</f>
        <v>0</v>
      </c>
      <c r="BG333" s="174" t="n">
        <f aca="false">IF(N333="zákl. přenesená",J333,0)</f>
        <v>0</v>
      </c>
      <c r="BH333" s="174" t="n">
        <f aca="false">IF(N333="sníž. přenesená",J333,0)</f>
        <v>0</v>
      </c>
      <c r="BI333" s="174" t="n">
        <f aca="false">IF(N333="nulová",J333,0)</f>
        <v>0</v>
      </c>
      <c r="BJ333" s="3" t="s">
        <v>80</v>
      </c>
      <c r="BK333" s="174" t="n">
        <f aca="false">ROUND(I333*H333,2)</f>
        <v>0</v>
      </c>
      <c r="BL333" s="3" t="s">
        <v>213</v>
      </c>
      <c r="BM333" s="173" t="s">
        <v>525</v>
      </c>
    </row>
    <row r="334" s="27" customFormat="true" ht="33" hidden="false" customHeight="true" outlineLevel="0" collapsed="false">
      <c r="A334" s="22"/>
      <c r="B334" s="160"/>
      <c r="C334" s="161" t="s">
        <v>526</v>
      </c>
      <c r="D334" s="161" t="s">
        <v>132</v>
      </c>
      <c r="E334" s="162" t="s">
        <v>527</v>
      </c>
      <c r="F334" s="163" t="s">
        <v>528</v>
      </c>
      <c r="G334" s="164" t="s">
        <v>349</v>
      </c>
      <c r="H334" s="165" t="n">
        <v>0.378</v>
      </c>
      <c r="I334" s="166"/>
      <c r="J334" s="167" t="n">
        <f aca="false">ROUND(I334*H334,2)</f>
        <v>0</v>
      </c>
      <c r="K334" s="168" t="s">
        <v>136</v>
      </c>
      <c r="L334" s="23"/>
      <c r="M334" s="169"/>
      <c r="N334" s="170" t="s">
        <v>40</v>
      </c>
      <c r="O334" s="60"/>
      <c r="P334" s="171" t="n">
        <f aca="false">O334*H334</f>
        <v>0</v>
      </c>
      <c r="Q334" s="171" t="n">
        <v>0</v>
      </c>
      <c r="R334" s="171" t="n">
        <f aca="false">Q334*H334</f>
        <v>0</v>
      </c>
      <c r="S334" s="171" t="n">
        <v>0</v>
      </c>
      <c r="T334" s="172" t="n">
        <f aca="false">S334*H334</f>
        <v>0</v>
      </c>
      <c r="U334" s="22"/>
      <c r="V334" s="22"/>
      <c r="W334" s="22"/>
      <c r="X334" s="22"/>
      <c r="Y334" s="22"/>
      <c r="Z334" s="22"/>
      <c r="AA334" s="22"/>
      <c r="AB334" s="22"/>
      <c r="AC334" s="22"/>
      <c r="AD334" s="22"/>
      <c r="AE334" s="22"/>
      <c r="AR334" s="173" t="s">
        <v>213</v>
      </c>
      <c r="AT334" s="173" t="s">
        <v>132</v>
      </c>
      <c r="AU334" s="173" t="s">
        <v>82</v>
      </c>
      <c r="AY334" s="3" t="s">
        <v>129</v>
      </c>
      <c r="BE334" s="174" t="n">
        <f aca="false">IF(N334="základní",J334,0)</f>
        <v>0</v>
      </c>
      <c r="BF334" s="174" t="n">
        <f aca="false">IF(N334="snížená",J334,0)</f>
        <v>0</v>
      </c>
      <c r="BG334" s="174" t="n">
        <f aca="false">IF(N334="zákl. přenesená",J334,0)</f>
        <v>0</v>
      </c>
      <c r="BH334" s="174" t="n">
        <f aca="false">IF(N334="sníž. přenesená",J334,0)</f>
        <v>0</v>
      </c>
      <c r="BI334" s="174" t="n">
        <f aca="false">IF(N334="nulová",J334,0)</f>
        <v>0</v>
      </c>
      <c r="BJ334" s="3" t="s">
        <v>80</v>
      </c>
      <c r="BK334" s="174" t="n">
        <f aca="false">ROUND(I334*H334,2)</f>
        <v>0</v>
      </c>
      <c r="BL334" s="3" t="s">
        <v>213</v>
      </c>
      <c r="BM334" s="173" t="s">
        <v>529</v>
      </c>
    </row>
    <row r="335" s="27" customFormat="true" ht="16.5" hidden="false" customHeight="true" outlineLevel="0" collapsed="false">
      <c r="A335" s="22"/>
      <c r="B335" s="160"/>
      <c r="C335" s="161" t="s">
        <v>530</v>
      </c>
      <c r="D335" s="161" t="s">
        <v>132</v>
      </c>
      <c r="E335" s="162" t="s">
        <v>531</v>
      </c>
      <c r="F335" s="163" t="s">
        <v>532</v>
      </c>
      <c r="G335" s="164" t="s">
        <v>482</v>
      </c>
      <c r="H335" s="165" t="n">
        <v>11</v>
      </c>
      <c r="I335" s="166"/>
      <c r="J335" s="167" t="n">
        <f aca="false">ROUND(I335*H335,2)</f>
        <v>0</v>
      </c>
      <c r="K335" s="168" t="s">
        <v>136</v>
      </c>
      <c r="L335" s="23"/>
      <c r="M335" s="169"/>
      <c r="N335" s="170" t="s">
        <v>40</v>
      </c>
      <c r="O335" s="60"/>
      <c r="P335" s="171" t="n">
        <f aca="false">O335*H335</f>
        <v>0</v>
      </c>
      <c r="Q335" s="171" t="n">
        <v>0</v>
      </c>
      <c r="R335" s="171" t="n">
        <f aca="false">Q335*H335</f>
        <v>0</v>
      </c>
      <c r="S335" s="171" t="n">
        <v>0.00156</v>
      </c>
      <c r="T335" s="172" t="n">
        <f aca="false">S335*H335</f>
        <v>0.01716</v>
      </c>
      <c r="U335" s="22"/>
      <c r="V335" s="22"/>
      <c r="W335" s="22"/>
      <c r="X335" s="22"/>
      <c r="Y335" s="22"/>
      <c r="Z335" s="22"/>
      <c r="AA335" s="22"/>
      <c r="AB335" s="22"/>
      <c r="AC335" s="22"/>
      <c r="AD335" s="22"/>
      <c r="AE335" s="22"/>
      <c r="AR335" s="173" t="s">
        <v>213</v>
      </c>
      <c r="AT335" s="173" t="s">
        <v>132</v>
      </c>
      <c r="AU335" s="173" t="s">
        <v>82</v>
      </c>
      <c r="AY335" s="3" t="s">
        <v>129</v>
      </c>
      <c r="BE335" s="174" t="n">
        <f aca="false">IF(N335="základní",J335,0)</f>
        <v>0</v>
      </c>
      <c r="BF335" s="174" t="n">
        <f aca="false">IF(N335="snížená",J335,0)</f>
        <v>0</v>
      </c>
      <c r="BG335" s="174" t="n">
        <f aca="false">IF(N335="zákl. přenesená",J335,0)</f>
        <v>0</v>
      </c>
      <c r="BH335" s="174" t="n">
        <f aca="false">IF(N335="sníž. přenesená",J335,0)</f>
        <v>0</v>
      </c>
      <c r="BI335" s="174" t="n">
        <f aca="false">IF(N335="nulová",J335,0)</f>
        <v>0</v>
      </c>
      <c r="BJ335" s="3" t="s">
        <v>80</v>
      </c>
      <c r="BK335" s="174" t="n">
        <f aca="false">ROUND(I335*H335,2)</f>
        <v>0</v>
      </c>
      <c r="BL335" s="3" t="s">
        <v>213</v>
      </c>
      <c r="BM335" s="173" t="s">
        <v>533</v>
      </c>
    </row>
    <row r="336" s="27" customFormat="true" ht="19.4" hidden="false" customHeight="false" outlineLevel="0" collapsed="false">
      <c r="A336" s="22"/>
      <c r="B336" s="160"/>
      <c r="C336" s="161" t="s">
        <v>534</v>
      </c>
      <c r="D336" s="161" t="s">
        <v>132</v>
      </c>
      <c r="E336" s="162" t="s">
        <v>535</v>
      </c>
      <c r="F336" s="163" t="s">
        <v>536</v>
      </c>
      <c r="G336" s="164" t="s">
        <v>482</v>
      </c>
      <c r="H336" s="165" t="n">
        <v>5</v>
      </c>
      <c r="I336" s="166"/>
      <c r="J336" s="167" t="n">
        <f aca="false">ROUND(I336*H336,2)</f>
        <v>0</v>
      </c>
      <c r="K336" s="168" t="s">
        <v>136</v>
      </c>
      <c r="L336" s="23"/>
      <c r="M336" s="169"/>
      <c r="N336" s="170" t="s">
        <v>40</v>
      </c>
      <c r="O336" s="60"/>
      <c r="P336" s="171" t="n">
        <f aca="false">O336*H336</f>
        <v>0</v>
      </c>
      <c r="Q336" s="171" t="n">
        <v>0.00208</v>
      </c>
      <c r="R336" s="171" t="n">
        <f aca="false">Q336*H336</f>
        <v>0.0104</v>
      </c>
      <c r="S336" s="171" t="n">
        <v>0</v>
      </c>
      <c r="T336" s="172" t="n">
        <f aca="false">S336*H336</f>
        <v>0</v>
      </c>
      <c r="U336" s="22"/>
      <c r="V336" s="22"/>
      <c r="W336" s="22"/>
      <c r="X336" s="22"/>
      <c r="Y336" s="22"/>
      <c r="Z336" s="22"/>
      <c r="AA336" s="22"/>
      <c r="AB336" s="22"/>
      <c r="AC336" s="22"/>
      <c r="AD336" s="22"/>
      <c r="AE336" s="22"/>
      <c r="AR336" s="173" t="s">
        <v>213</v>
      </c>
      <c r="AT336" s="173" t="s">
        <v>132</v>
      </c>
      <c r="AU336" s="173" t="s">
        <v>82</v>
      </c>
      <c r="AY336" s="3" t="s">
        <v>129</v>
      </c>
      <c r="BE336" s="174" t="n">
        <f aca="false">IF(N336="základní",J336,0)</f>
        <v>0</v>
      </c>
      <c r="BF336" s="174" t="n">
        <f aca="false">IF(N336="snížená",J336,0)</f>
        <v>0</v>
      </c>
      <c r="BG336" s="174" t="n">
        <f aca="false">IF(N336="zákl. přenesená",J336,0)</f>
        <v>0</v>
      </c>
      <c r="BH336" s="174" t="n">
        <f aca="false">IF(N336="sníž. přenesená",J336,0)</f>
        <v>0</v>
      </c>
      <c r="BI336" s="174" t="n">
        <f aca="false">IF(N336="nulová",J336,0)</f>
        <v>0</v>
      </c>
      <c r="BJ336" s="3" t="s">
        <v>80</v>
      </c>
      <c r="BK336" s="174" t="n">
        <f aca="false">ROUND(I336*H336,2)</f>
        <v>0</v>
      </c>
      <c r="BL336" s="3" t="s">
        <v>213</v>
      </c>
      <c r="BM336" s="173" t="s">
        <v>537</v>
      </c>
    </row>
    <row r="337" s="27" customFormat="true" ht="21.75" hidden="false" customHeight="true" outlineLevel="0" collapsed="false">
      <c r="A337" s="22"/>
      <c r="B337" s="160"/>
      <c r="C337" s="161" t="s">
        <v>538</v>
      </c>
      <c r="D337" s="161" t="s">
        <v>132</v>
      </c>
      <c r="E337" s="162" t="s">
        <v>539</v>
      </c>
      <c r="F337" s="163" t="s">
        <v>540</v>
      </c>
      <c r="G337" s="164" t="s">
        <v>482</v>
      </c>
      <c r="H337" s="165" t="n">
        <v>5</v>
      </c>
      <c r="I337" s="166"/>
      <c r="J337" s="167" t="n">
        <f aca="false">ROUND(I337*H337,2)</f>
        <v>0</v>
      </c>
      <c r="K337" s="168" t="s">
        <v>136</v>
      </c>
      <c r="L337" s="23"/>
      <c r="M337" s="169"/>
      <c r="N337" s="170" t="s">
        <v>40</v>
      </c>
      <c r="O337" s="60"/>
      <c r="P337" s="171" t="n">
        <f aca="false">O337*H337</f>
        <v>0</v>
      </c>
      <c r="Q337" s="171" t="n">
        <v>0.0018</v>
      </c>
      <c r="R337" s="171" t="n">
        <f aca="false">Q337*H337</f>
        <v>0.009</v>
      </c>
      <c r="S337" s="171" t="n">
        <v>0</v>
      </c>
      <c r="T337" s="172" t="n">
        <f aca="false">S337*H337</f>
        <v>0</v>
      </c>
      <c r="U337" s="22"/>
      <c r="V337" s="22"/>
      <c r="W337" s="22"/>
      <c r="X337" s="22"/>
      <c r="Y337" s="22"/>
      <c r="Z337" s="22"/>
      <c r="AA337" s="22"/>
      <c r="AB337" s="22"/>
      <c r="AC337" s="22"/>
      <c r="AD337" s="22"/>
      <c r="AE337" s="22"/>
      <c r="AR337" s="173" t="s">
        <v>213</v>
      </c>
      <c r="AT337" s="173" t="s">
        <v>132</v>
      </c>
      <c r="AU337" s="173" t="s">
        <v>82</v>
      </c>
      <c r="AY337" s="3" t="s">
        <v>129</v>
      </c>
      <c r="BE337" s="174" t="n">
        <f aca="false">IF(N337="základní",J337,0)</f>
        <v>0</v>
      </c>
      <c r="BF337" s="174" t="n">
        <f aca="false">IF(N337="snížená",J337,0)</f>
        <v>0</v>
      </c>
      <c r="BG337" s="174" t="n">
        <f aca="false">IF(N337="zákl. přenesená",J337,0)</f>
        <v>0</v>
      </c>
      <c r="BH337" s="174" t="n">
        <f aca="false">IF(N337="sníž. přenesená",J337,0)</f>
        <v>0</v>
      </c>
      <c r="BI337" s="174" t="n">
        <f aca="false">IF(N337="nulová",J337,0)</f>
        <v>0</v>
      </c>
      <c r="BJ337" s="3" t="s">
        <v>80</v>
      </c>
      <c r="BK337" s="174" t="n">
        <f aca="false">ROUND(I337*H337,2)</f>
        <v>0</v>
      </c>
      <c r="BL337" s="3" t="s">
        <v>213</v>
      </c>
      <c r="BM337" s="173" t="s">
        <v>541</v>
      </c>
    </row>
    <row r="338" s="27" customFormat="true" ht="16.5" hidden="false" customHeight="true" outlineLevel="0" collapsed="false">
      <c r="A338" s="22"/>
      <c r="B338" s="160"/>
      <c r="C338" s="161" t="s">
        <v>542</v>
      </c>
      <c r="D338" s="161" t="s">
        <v>132</v>
      </c>
      <c r="E338" s="162" t="s">
        <v>543</v>
      </c>
      <c r="F338" s="163" t="s">
        <v>544</v>
      </c>
      <c r="G338" s="164" t="s">
        <v>183</v>
      </c>
      <c r="H338" s="165" t="n">
        <v>10</v>
      </c>
      <c r="I338" s="166"/>
      <c r="J338" s="167" t="n">
        <f aca="false">ROUND(I338*H338,2)</f>
        <v>0</v>
      </c>
      <c r="K338" s="168" t="s">
        <v>136</v>
      </c>
      <c r="L338" s="23"/>
      <c r="M338" s="169"/>
      <c r="N338" s="170" t="s">
        <v>40</v>
      </c>
      <c r="O338" s="60"/>
      <c r="P338" s="171" t="n">
        <f aca="false">O338*H338</f>
        <v>0</v>
      </c>
      <c r="Q338" s="171" t="n">
        <v>0</v>
      </c>
      <c r="R338" s="171" t="n">
        <f aca="false">Q338*H338</f>
        <v>0</v>
      </c>
      <c r="S338" s="171" t="n">
        <v>0.00085</v>
      </c>
      <c r="T338" s="172" t="n">
        <f aca="false">S338*H338</f>
        <v>0.0085</v>
      </c>
      <c r="U338" s="22"/>
      <c r="V338" s="22"/>
      <c r="W338" s="22"/>
      <c r="X338" s="22"/>
      <c r="Y338" s="22"/>
      <c r="Z338" s="22"/>
      <c r="AA338" s="22"/>
      <c r="AB338" s="22"/>
      <c r="AC338" s="22"/>
      <c r="AD338" s="22"/>
      <c r="AE338" s="22"/>
      <c r="AR338" s="173" t="s">
        <v>213</v>
      </c>
      <c r="AT338" s="173" t="s">
        <v>132</v>
      </c>
      <c r="AU338" s="173" t="s">
        <v>82</v>
      </c>
      <c r="AY338" s="3" t="s">
        <v>129</v>
      </c>
      <c r="BE338" s="174" t="n">
        <f aca="false">IF(N338="základní",J338,0)</f>
        <v>0</v>
      </c>
      <c r="BF338" s="174" t="n">
        <f aca="false">IF(N338="snížená",J338,0)</f>
        <v>0</v>
      </c>
      <c r="BG338" s="174" t="n">
        <f aca="false">IF(N338="zákl. přenesená",J338,0)</f>
        <v>0</v>
      </c>
      <c r="BH338" s="174" t="n">
        <f aca="false">IF(N338="sníž. přenesená",J338,0)</f>
        <v>0</v>
      </c>
      <c r="BI338" s="174" t="n">
        <f aca="false">IF(N338="nulová",J338,0)</f>
        <v>0</v>
      </c>
      <c r="BJ338" s="3" t="s">
        <v>80</v>
      </c>
      <c r="BK338" s="174" t="n">
        <f aca="false">ROUND(I338*H338,2)</f>
        <v>0</v>
      </c>
      <c r="BL338" s="3" t="s">
        <v>213</v>
      </c>
      <c r="BM338" s="173" t="s">
        <v>545</v>
      </c>
    </row>
    <row r="339" s="27" customFormat="true" ht="19.4" hidden="false" customHeight="false" outlineLevel="0" collapsed="false">
      <c r="A339" s="22"/>
      <c r="B339" s="160"/>
      <c r="C339" s="161" t="s">
        <v>546</v>
      </c>
      <c r="D339" s="161" t="s">
        <v>132</v>
      </c>
      <c r="E339" s="162" t="s">
        <v>547</v>
      </c>
      <c r="F339" s="163" t="s">
        <v>548</v>
      </c>
      <c r="G339" s="164" t="s">
        <v>414</v>
      </c>
      <c r="H339" s="213"/>
      <c r="I339" s="166"/>
      <c r="J339" s="167" t="n">
        <f aca="false">ROUND(I339*H339,2)</f>
        <v>0</v>
      </c>
      <c r="K339" s="168" t="s">
        <v>136</v>
      </c>
      <c r="L339" s="23"/>
      <c r="M339" s="169"/>
      <c r="N339" s="170" t="s">
        <v>40</v>
      </c>
      <c r="O339" s="60"/>
      <c r="P339" s="171" t="n">
        <f aca="false">O339*H339</f>
        <v>0</v>
      </c>
      <c r="Q339" s="171" t="n">
        <v>0</v>
      </c>
      <c r="R339" s="171" t="n">
        <f aca="false">Q339*H339</f>
        <v>0</v>
      </c>
      <c r="S339" s="171" t="n">
        <v>0</v>
      </c>
      <c r="T339" s="172" t="n">
        <f aca="false">S339*H339</f>
        <v>0</v>
      </c>
      <c r="U339" s="22"/>
      <c r="V339" s="22"/>
      <c r="W339" s="22"/>
      <c r="X339" s="22"/>
      <c r="Y339" s="22"/>
      <c r="Z339" s="22"/>
      <c r="AA339" s="22"/>
      <c r="AB339" s="22"/>
      <c r="AC339" s="22"/>
      <c r="AD339" s="22"/>
      <c r="AE339" s="22"/>
      <c r="AR339" s="173" t="s">
        <v>213</v>
      </c>
      <c r="AT339" s="173" t="s">
        <v>132</v>
      </c>
      <c r="AU339" s="173" t="s">
        <v>82</v>
      </c>
      <c r="AY339" s="3" t="s">
        <v>129</v>
      </c>
      <c r="BE339" s="174" t="n">
        <f aca="false">IF(N339="základní",J339,0)</f>
        <v>0</v>
      </c>
      <c r="BF339" s="174" t="n">
        <f aca="false">IF(N339="snížená",J339,0)</f>
        <v>0</v>
      </c>
      <c r="BG339" s="174" t="n">
        <f aca="false">IF(N339="zákl. přenesená",J339,0)</f>
        <v>0</v>
      </c>
      <c r="BH339" s="174" t="n">
        <f aca="false">IF(N339="sníž. přenesená",J339,0)</f>
        <v>0</v>
      </c>
      <c r="BI339" s="174" t="n">
        <f aca="false">IF(N339="nulová",J339,0)</f>
        <v>0</v>
      </c>
      <c r="BJ339" s="3" t="s">
        <v>80</v>
      </c>
      <c r="BK339" s="174" t="n">
        <f aca="false">ROUND(I339*H339,2)</f>
        <v>0</v>
      </c>
      <c r="BL339" s="3" t="s">
        <v>213</v>
      </c>
      <c r="BM339" s="173" t="s">
        <v>549</v>
      </c>
    </row>
    <row r="340" s="146" customFormat="true" ht="22.8" hidden="false" customHeight="true" outlineLevel="0" collapsed="false">
      <c r="B340" s="147"/>
      <c r="D340" s="148" t="s">
        <v>74</v>
      </c>
      <c r="E340" s="148" t="s">
        <v>550</v>
      </c>
      <c r="F340" s="148" t="s">
        <v>551</v>
      </c>
      <c r="I340" s="150"/>
      <c r="J340" s="159" t="n">
        <f aca="false">BK340</f>
        <v>0</v>
      </c>
      <c r="L340" s="147"/>
      <c r="M340" s="152"/>
      <c r="N340" s="153"/>
      <c r="O340" s="153"/>
      <c r="P340" s="154" t="n">
        <f aca="false">SUM(P341:P343)</f>
        <v>0</v>
      </c>
      <c r="Q340" s="153"/>
      <c r="R340" s="154" t="n">
        <f aca="false">SUM(R341:R343)</f>
        <v>0.0374</v>
      </c>
      <c r="S340" s="153"/>
      <c r="T340" s="155" t="n">
        <f aca="false">SUM(T341:T343)</f>
        <v>0</v>
      </c>
      <c r="AR340" s="148" t="s">
        <v>82</v>
      </c>
      <c r="AT340" s="156" t="s">
        <v>74</v>
      </c>
      <c r="AU340" s="156" t="s">
        <v>80</v>
      </c>
      <c r="AY340" s="148" t="s">
        <v>129</v>
      </c>
      <c r="BK340" s="157" t="n">
        <f aca="false">SUM(BK341:BK343)</f>
        <v>0</v>
      </c>
    </row>
    <row r="341" s="27" customFormat="true" ht="19.4" hidden="false" customHeight="false" outlineLevel="0" collapsed="false">
      <c r="A341" s="22"/>
      <c r="B341" s="160"/>
      <c r="C341" s="161" t="s">
        <v>552</v>
      </c>
      <c r="D341" s="161" t="s">
        <v>132</v>
      </c>
      <c r="E341" s="162" t="s">
        <v>553</v>
      </c>
      <c r="F341" s="163" t="s">
        <v>554</v>
      </c>
      <c r="G341" s="164" t="s">
        <v>482</v>
      </c>
      <c r="H341" s="165" t="n">
        <v>4</v>
      </c>
      <c r="I341" s="166"/>
      <c r="J341" s="167" t="n">
        <f aca="false">ROUND(I341*H341,2)</f>
        <v>0</v>
      </c>
      <c r="K341" s="168" t="s">
        <v>136</v>
      </c>
      <c r="L341" s="23"/>
      <c r="M341" s="169"/>
      <c r="N341" s="170" t="s">
        <v>40</v>
      </c>
      <c r="O341" s="60"/>
      <c r="P341" s="171" t="n">
        <f aca="false">O341*H341</f>
        <v>0</v>
      </c>
      <c r="Q341" s="171" t="n">
        <v>0.0092</v>
      </c>
      <c r="R341" s="171" t="n">
        <f aca="false">Q341*H341</f>
        <v>0.0368</v>
      </c>
      <c r="S341" s="171" t="n">
        <v>0</v>
      </c>
      <c r="T341" s="172" t="n">
        <f aca="false">S341*H341</f>
        <v>0</v>
      </c>
      <c r="U341" s="22"/>
      <c r="V341" s="22"/>
      <c r="W341" s="22"/>
      <c r="X341" s="22"/>
      <c r="Y341" s="22"/>
      <c r="Z341" s="22"/>
      <c r="AA341" s="22"/>
      <c r="AB341" s="22"/>
      <c r="AC341" s="22"/>
      <c r="AD341" s="22"/>
      <c r="AE341" s="22"/>
      <c r="AR341" s="173" t="s">
        <v>213</v>
      </c>
      <c r="AT341" s="173" t="s">
        <v>132</v>
      </c>
      <c r="AU341" s="173" t="s">
        <v>82</v>
      </c>
      <c r="AY341" s="3" t="s">
        <v>129</v>
      </c>
      <c r="BE341" s="174" t="n">
        <f aca="false">IF(N341="základní",J341,0)</f>
        <v>0</v>
      </c>
      <c r="BF341" s="174" t="n">
        <f aca="false">IF(N341="snížená",J341,0)</f>
        <v>0</v>
      </c>
      <c r="BG341" s="174" t="n">
        <f aca="false">IF(N341="zákl. přenesená",J341,0)</f>
        <v>0</v>
      </c>
      <c r="BH341" s="174" t="n">
        <f aca="false">IF(N341="sníž. přenesená",J341,0)</f>
        <v>0</v>
      </c>
      <c r="BI341" s="174" t="n">
        <f aca="false">IF(N341="nulová",J341,0)</f>
        <v>0</v>
      </c>
      <c r="BJ341" s="3" t="s">
        <v>80</v>
      </c>
      <c r="BK341" s="174" t="n">
        <f aca="false">ROUND(I341*H341,2)</f>
        <v>0</v>
      </c>
      <c r="BL341" s="3" t="s">
        <v>213</v>
      </c>
      <c r="BM341" s="173" t="s">
        <v>555</v>
      </c>
    </row>
    <row r="342" s="27" customFormat="true" ht="16.5" hidden="false" customHeight="true" outlineLevel="0" collapsed="false">
      <c r="A342" s="22"/>
      <c r="B342" s="160"/>
      <c r="C342" s="161" t="s">
        <v>556</v>
      </c>
      <c r="D342" s="161" t="s">
        <v>132</v>
      </c>
      <c r="E342" s="162" t="s">
        <v>557</v>
      </c>
      <c r="F342" s="163" t="s">
        <v>558</v>
      </c>
      <c r="G342" s="164" t="s">
        <v>482</v>
      </c>
      <c r="H342" s="165" t="n">
        <v>4</v>
      </c>
      <c r="I342" s="166"/>
      <c r="J342" s="167" t="n">
        <f aca="false">ROUND(I342*H342,2)</f>
        <v>0</v>
      </c>
      <c r="K342" s="168" t="s">
        <v>136</v>
      </c>
      <c r="L342" s="23"/>
      <c r="M342" s="169"/>
      <c r="N342" s="170" t="s">
        <v>40</v>
      </c>
      <c r="O342" s="60"/>
      <c r="P342" s="171" t="n">
        <f aca="false">O342*H342</f>
        <v>0</v>
      </c>
      <c r="Q342" s="171" t="n">
        <v>0.00015</v>
      </c>
      <c r="R342" s="171" t="n">
        <f aca="false">Q342*H342</f>
        <v>0.0006</v>
      </c>
      <c r="S342" s="171" t="n">
        <v>0</v>
      </c>
      <c r="T342" s="172" t="n">
        <f aca="false">S342*H342</f>
        <v>0</v>
      </c>
      <c r="U342" s="22"/>
      <c r="V342" s="22"/>
      <c r="W342" s="22"/>
      <c r="X342" s="22"/>
      <c r="Y342" s="22"/>
      <c r="Z342" s="22"/>
      <c r="AA342" s="22"/>
      <c r="AB342" s="22"/>
      <c r="AC342" s="22"/>
      <c r="AD342" s="22"/>
      <c r="AE342" s="22"/>
      <c r="AR342" s="173" t="s">
        <v>213</v>
      </c>
      <c r="AT342" s="173" t="s">
        <v>132</v>
      </c>
      <c r="AU342" s="173" t="s">
        <v>82</v>
      </c>
      <c r="AY342" s="3" t="s">
        <v>129</v>
      </c>
      <c r="BE342" s="174" t="n">
        <f aca="false">IF(N342="základní",J342,0)</f>
        <v>0</v>
      </c>
      <c r="BF342" s="174" t="n">
        <f aca="false">IF(N342="snížená",J342,0)</f>
        <v>0</v>
      </c>
      <c r="BG342" s="174" t="n">
        <f aca="false">IF(N342="zákl. přenesená",J342,0)</f>
        <v>0</v>
      </c>
      <c r="BH342" s="174" t="n">
        <f aca="false">IF(N342="sníž. přenesená",J342,0)</f>
        <v>0</v>
      </c>
      <c r="BI342" s="174" t="n">
        <f aca="false">IF(N342="nulová",J342,0)</f>
        <v>0</v>
      </c>
      <c r="BJ342" s="3" t="s">
        <v>80</v>
      </c>
      <c r="BK342" s="174" t="n">
        <f aca="false">ROUND(I342*H342,2)</f>
        <v>0</v>
      </c>
      <c r="BL342" s="3" t="s">
        <v>213</v>
      </c>
      <c r="BM342" s="173" t="s">
        <v>559</v>
      </c>
    </row>
    <row r="343" s="27" customFormat="true" ht="19.4" hidden="false" customHeight="false" outlineLevel="0" collapsed="false">
      <c r="A343" s="22"/>
      <c r="B343" s="160"/>
      <c r="C343" s="161" t="s">
        <v>560</v>
      </c>
      <c r="D343" s="161" t="s">
        <v>132</v>
      </c>
      <c r="E343" s="162" t="s">
        <v>561</v>
      </c>
      <c r="F343" s="163" t="s">
        <v>562</v>
      </c>
      <c r="G343" s="164" t="s">
        <v>414</v>
      </c>
      <c r="H343" s="213"/>
      <c r="I343" s="166"/>
      <c r="J343" s="167" t="n">
        <f aca="false">ROUND(I343*H343,2)</f>
        <v>0</v>
      </c>
      <c r="K343" s="168" t="s">
        <v>136</v>
      </c>
      <c r="L343" s="23"/>
      <c r="M343" s="169"/>
      <c r="N343" s="170" t="s">
        <v>40</v>
      </c>
      <c r="O343" s="60"/>
      <c r="P343" s="171" t="n">
        <f aca="false">O343*H343</f>
        <v>0</v>
      </c>
      <c r="Q343" s="171" t="n">
        <v>0</v>
      </c>
      <c r="R343" s="171" t="n">
        <f aca="false">Q343*H343</f>
        <v>0</v>
      </c>
      <c r="S343" s="171" t="n">
        <v>0</v>
      </c>
      <c r="T343" s="172" t="n">
        <f aca="false">S343*H343</f>
        <v>0</v>
      </c>
      <c r="U343" s="22"/>
      <c r="V343" s="22"/>
      <c r="W343" s="22"/>
      <c r="X343" s="22"/>
      <c r="Y343" s="22"/>
      <c r="Z343" s="22"/>
      <c r="AA343" s="22"/>
      <c r="AB343" s="22"/>
      <c r="AC343" s="22"/>
      <c r="AD343" s="22"/>
      <c r="AE343" s="22"/>
      <c r="AR343" s="173" t="s">
        <v>213</v>
      </c>
      <c r="AT343" s="173" t="s">
        <v>132</v>
      </c>
      <c r="AU343" s="173" t="s">
        <v>82</v>
      </c>
      <c r="AY343" s="3" t="s">
        <v>129</v>
      </c>
      <c r="BE343" s="174" t="n">
        <f aca="false">IF(N343="základní",J343,0)</f>
        <v>0</v>
      </c>
      <c r="BF343" s="174" t="n">
        <f aca="false">IF(N343="snížená",J343,0)</f>
        <v>0</v>
      </c>
      <c r="BG343" s="174" t="n">
        <f aca="false">IF(N343="zákl. přenesená",J343,0)</f>
        <v>0</v>
      </c>
      <c r="BH343" s="174" t="n">
        <f aca="false">IF(N343="sníž. přenesená",J343,0)</f>
        <v>0</v>
      </c>
      <c r="BI343" s="174" t="n">
        <f aca="false">IF(N343="nulová",J343,0)</f>
        <v>0</v>
      </c>
      <c r="BJ343" s="3" t="s">
        <v>80</v>
      </c>
      <c r="BK343" s="174" t="n">
        <f aca="false">ROUND(I343*H343,2)</f>
        <v>0</v>
      </c>
      <c r="BL343" s="3" t="s">
        <v>213</v>
      </c>
      <c r="BM343" s="173" t="s">
        <v>563</v>
      </c>
    </row>
    <row r="344" s="146" customFormat="true" ht="22.8" hidden="false" customHeight="true" outlineLevel="0" collapsed="false">
      <c r="B344" s="147"/>
      <c r="D344" s="148" t="s">
        <v>74</v>
      </c>
      <c r="E344" s="148" t="s">
        <v>564</v>
      </c>
      <c r="F344" s="148" t="s">
        <v>565</v>
      </c>
      <c r="I344" s="150"/>
      <c r="J344" s="159" t="n">
        <f aca="false">BK344</f>
        <v>0</v>
      </c>
      <c r="L344" s="147"/>
      <c r="M344" s="152"/>
      <c r="N344" s="153"/>
      <c r="O344" s="153"/>
      <c r="P344" s="154" t="n">
        <f aca="false">SUM(P345:P346)</f>
        <v>0</v>
      </c>
      <c r="Q344" s="153"/>
      <c r="R344" s="154" t="n">
        <f aca="false">SUM(R345:R346)</f>
        <v>8E-005</v>
      </c>
      <c r="S344" s="153"/>
      <c r="T344" s="155" t="n">
        <f aca="false">SUM(T345:T346)</f>
        <v>0.004</v>
      </c>
      <c r="AR344" s="148" t="s">
        <v>82</v>
      </c>
      <c r="AT344" s="156" t="s">
        <v>74</v>
      </c>
      <c r="AU344" s="156" t="s">
        <v>80</v>
      </c>
      <c r="AY344" s="148" t="s">
        <v>129</v>
      </c>
      <c r="BK344" s="157" t="n">
        <f aca="false">SUM(BK345:BK346)</f>
        <v>0</v>
      </c>
    </row>
    <row r="345" s="27" customFormat="true" ht="19.4" hidden="false" customHeight="false" outlineLevel="0" collapsed="false">
      <c r="A345" s="22"/>
      <c r="B345" s="160"/>
      <c r="C345" s="161" t="s">
        <v>566</v>
      </c>
      <c r="D345" s="161" t="s">
        <v>132</v>
      </c>
      <c r="E345" s="162" t="s">
        <v>567</v>
      </c>
      <c r="F345" s="163" t="s">
        <v>568</v>
      </c>
      <c r="G345" s="164" t="s">
        <v>176</v>
      </c>
      <c r="H345" s="165" t="n">
        <v>4</v>
      </c>
      <c r="I345" s="166"/>
      <c r="J345" s="167" t="n">
        <f aca="false">ROUND(I345*H345,2)</f>
        <v>0</v>
      </c>
      <c r="K345" s="168"/>
      <c r="L345" s="23"/>
      <c r="M345" s="169"/>
      <c r="N345" s="170" t="s">
        <v>40</v>
      </c>
      <c r="O345" s="60"/>
      <c r="P345" s="171" t="n">
        <f aca="false">O345*H345</f>
        <v>0</v>
      </c>
      <c r="Q345" s="171" t="n">
        <v>2E-005</v>
      </c>
      <c r="R345" s="171" t="n">
        <f aca="false">Q345*H345</f>
        <v>8E-005</v>
      </c>
      <c r="S345" s="171" t="n">
        <v>0.001</v>
      </c>
      <c r="T345" s="172" t="n">
        <f aca="false">S345*H345</f>
        <v>0.004</v>
      </c>
      <c r="U345" s="22"/>
      <c r="V345" s="22"/>
      <c r="W345" s="22"/>
      <c r="X345" s="22"/>
      <c r="Y345" s="22"/>
      <c r="Z345" s="22"/>
      <c r="AA345" s="22"/>
      <c r="AB345" s="22"/>
      <c r="AC345" s="22"/>
      <c r="AD345" s="22"/>
      <c r="AE345" s="22"/>
      <c r="AR345" s="173" t="s">
        <v>213</v>
      </c>
      <c r="AT345" s="173" t="s">
        <v>132</v>
      </c>
      <c r="AU345" s="173" t="s">
        <v>82</v>
      </c>
      <c r="AY345" s="3" t="s">
        <v>129</v>
      </c>
      <c r="BE345" s="174" t="n">
        <f aca="false">IF(N345="základní",J345,0)</f>
        <v>0</v>
      </c>
      <c r="BF345" s="174" t="n">
        <f aca="false">IF(N345="snížená",J345,0)</f>
        <v>0</v>
      </c>
      <c r="BG345" s="174" t="n">
        <f aca="false">IF(N345="zákl. přenesená",J345,0)</f>
        <v>0</v>
      </c>
      <c r="BH345" s="174" t="n">
        <f aca="false">IF(N345="sníž. přenesená",J345,0)</f>
        <v>0</v>
      </c>
      <c r="BI345" s="174" t="n">
        <f aca="false">IF(N345="nulová",J345,0)</f>
        <v>0</v>
      </c>
      <c r="BJ345" s="3" t="s">
        <v>80</v>
      </c>
      <c r="BK345" s="174" t="n">
        <f aca="false">ROUND(I345*H345,2)</f>
        <v>0</v>
      </c>
      <c r="BL345" s="3" t="s">
        <v>213</v>
      </c>
      <c r="BM345" s="173" t="s">
        <v>569</v>
      </c>
    </row>
    <row r="346" s="27" customFormat="true" ht="19.4" hidden="false" customHeight="false" outlineLevel="0" collapsed="false">
      <c r="A346" s="22"/>
      <c r="B346" s="160"/>
      <c r="C346" s="161" t="s">
        <v>570</v>
      </c>
      <c r="D346" s="161" t="s">
        <v>132</v>
      </c>
      <c r="E346" s="162" t="s">
        <v>571</v>
      </c>
      <c r="F346" s="163" t="s">
        <v>572</v>
      </c>
      <c r="G346" s="164" t="s">
        <v>414</v>
      </c>
      <c r="H346" s="213"/>
      <c r="I346" s="166"/>
      <c r="J346" s="167" t="n">
        <f aca="false">ROUND(I346*H346,2)</f>
        <v>0</v>
      </c>
      <c r="K346" s="168" t="s">
        <v>136</v>
      </c>
      <c r="L346" s="23"/>
      <c r="M346" s="169"/>
      <c r="N346" s="170" t="s">
        <v>40</v>
      </c>
      <c r="O346" s="60"/>
      <c r="P346" s="171" t="n">
        <f aca="false">O346*H346</f>
        <v>0</v>
      </c>
      <c r="Q346" s="171" t="n">
        <v>0</v>
      </c>
      <c r="R346" s="171" t="n">
        <f aca="false">Q346*H346</f>
        <v>0</v>
      </c>
      <c r="S346" s="171" t="n">
        <v>0</v>
      </c>
      <c r="T346" s="172" t="n">
        <f aca="false">S346*H346</f>
        <v>0</v>
      </c>
      <c r="U346" s="22"/>
      <c r="V346" s="22"/>
      <c r="W346" s="22"/>
      <c r="X346" s="22"/>
      <c r="Y346" s="22"/>
      <c r="Z346" s="22"/>
      <c r="AA346" s="22"/>
      <c r="AB346" s="22"/>
      <c r="AC346" s="22"/>
      <c r="AD346" s="22"/>
      <c r="AE346" s="22"/>
      <c r="AR346" s="173" t="s">
        <v>213</v>
      </c>
      <c r="AT346" s="173" t="s">
        <v>132</v>
      </c>
      <c r="AU346" s="173" t="s">
        <v>82</v>
      </c>
      <c r="AY346" s="3" t="s">
        <v>129</v>
      </c>
      <c r="BE346" s="174" t="n">
        <f aca="false">IF(N346="základní",J346,0)</f>
        <v>0</v>
      </c>
      <c r="BF346" s="174" t="n">
        <f aca="false">IF(N346="snížená",J346,0)</f>
        <v>0</v>
      </c>
      <c r="BG346" s="174" t="n">
        <f aca="false">IF(N346="zákl. přenesená",J346,0)</f>
        <v>0</v>
      </c>
      <c r="BH346" s="174" t="n">
        <f aca="false">IF(N346="sníž. přenesená",J346,0)</f>
        <v>0</v>
      </c>
      <c r="BI346" s="174" t="n">
        <f aca="false">IF(N346="nulová",J346,0)</f>
        <v>0</v>
      </c>
      <c r="BJ346" s="3" t="s">
        <v>80</v>
      </c>
      <c r="BK346" s="174" t="n">
        <f aca="false">ROUND(I346*H346,2)</f>
        <v>0</v>
      </c>
      <c r="BL346" s="3" t="s">
        <v>213</v>
      </c>
      <c r="BM346" s="173" t="s">
        <v>573</v>
      </c>
    </row>
    <row r="347" s="146" customFormat="true" ht="22.8" hidden="false" customHeight="true" outlineLevel="0" collapsed="false">
      <c r="B347" s="147"/>
      <c r="D347" s="148" t="s">
        <v>74</v>
      </c>
      <c r="E347" s="148" t="s">
        <v>574</v>
      </c>
      <c r="F347" s="148" t="s">
        <v>575</v>
      </c>
      <c r="I347" s="150"/>
      <c r="J347" s="159" t="n">
        <f aca="false">BK347</f>
        <v>0</v>
      </c>
      <c r="L347" s="147"/>
      <c r="M347" s="152"/>
      <c r="N347" s="153"/>
      <c r="O347" s="153"/>
      <c r="P347" s="154" t="n">
        <f aca="false">SUM(P348:P351)</f>
        <v>0</v>
      </c>
      <c r="Q347" s="153"/>
      <c r="R347" s="154" t="n">
        <f aca="false">SUM(R348:R351)</f>
        <v>0.00168</v>
      </c>
      <c r="S347" s="153"/>
      <c r="T347" s="155" t="n">
        <f aca="false">SUM(T348:T351)</f>
        <v>0.0036</v>
      </c>
      <c r="AR347" s="148" t="s">
        <v>82</v>
      </c>
      <c r="AT347" s="156" t="s">
        <v>74</v>
      </c>
      <c r="AU347" s="156" t="s">
        <v>80</v>
      </c>
      <c r="AY347" s="148" t="s">
        <v>129</v>
      </c>
      <c r="BK347" s="157" t="n">
        <f aca="false">SUM(BK348:BK351)</f>
        <v>0</v>
      </c>
    </row>
    <row r="348" s="27" customFormat="true" ht="21.75" hidden="false" customHeight="true" outlineLevel="0" collapsed="false">
      <c r="A348" s="22"/>
      <c r="B348" s="160"/>
      <c r="C348" s="161" t="s">
        <v>576</v>
      </c>
      <c r="D348" s="161" t="s">
        <v>132</v>
      </c>
      <c r="E348" s="162" t="s">
        <v>577</v>
      </c>
      <c r="F348" s="163" t="s">
        <v>578</v>
      </c>
      <c r="G348" s="164" t="s">
        <v>183</v>
      </c>
      <c r="H348" s="165" t="n">
        <v>4</v>
      </c>
      <c r="I348" s="166"/>
      <c r="J348" s="167" t="n">
        <f aca="false">ROUND(I348*H348,2)</f>
        <v>0</v>
      </c>
      <c r="K348" s="168" t="s">
        <v>136</v>
      </c>
      <c r="L348" s="23"/>
      <c r="M348" s="169"/>
      <c r="N348" s="170" t="s">
        <v>40</v>
      </c>
      <c r="O348" s="60"/>
      <c r="P348" s="171" t="n">
        <f aca="false">O348*H348</f>
        <v>0</v>
      </c>
      <c r="Q348" s="171" t="n">
        <v>4E-005</v>
      </c>
      <c r="R348" s="171" t="n">
        <f aca="false">Q348*H348</f>
        <v>0.00016</v>
      </c>
      <c r="S348" s="171" t="n">
        <v>0.00045</v>
      </c>
      <c r="T348" s="172" t="n">
        <f aca="false">S348*H348</f>
        <v>0.0018</v>
      </c>
      <c r="U348" s="22"/>
      <c r="V348" s="22"/>
      <c r="W348" s="22"/>
      <c r="X348" s="22"/>
      <c r="Y348" s="22"/>
      <c r="Z348" s="22"/>
      <c r="AA348" s="22"/>
      <c r="AB348" s="22"/>
      <c r="AC348" s="22"/>
      <c r="AD348" s="22"/>
      <c r="AE348" s="22"/>
      <c r="AR348" s="173" t="s">
        <v>213</v>
      </c>
      <c r="AT348" s="173" t="s">
        <v>132</v>
      </c>
      <c r="AU348" s="173" t="s">
        <v>82</v>
      </c>
      <c r="AY348" s="3" t="s">
        <v>129</v>
      </c>
      <c r="BE348" s="174" t="n">
        <f aca="false">IF(N348="základní",J348,0)</f>
        <v>0</v>
      </c>
      <c r="BF348" s="174" t="n">
        <f aca="false">IF(N348="snížená",J348,0)</f>
        <v>0</v>
      </c>
      <c r="BG348" s="174" t="n">
        <f aca="false">IF(N348="zákl. přenesená",J348,0)</f>
        <v>0</v>
      </c>
      <c r="BH348" s="174" t="n">
        <f aca="false">IF(N348="sníž. přenesená",J348,0)</f>
        <v>0</v>
      </c>
      <c r="BI348" s="174" t="n">
        <f aca="false">IF(N348="nulová",J348,0)</f>
        <v>0</v>
      </c>
      <c r="BJ348" s="3" t="s">
        <v>80</v>
      </c>
      <c r="BK348" s="174" t="n">
        <f aca="false">ROUND(I348*H348,2)</f>
        <v>0</v>
      </c>
      <c r="BL348" s="3" t="s">
        <v>213</v>
      </c>
      <c r="BM348" s="173" t="s">
        <v>579</v>
      </c>
    </row>
    <row r="349" s="27" customFormat="true" ht="21.75" hidden="false" customHeight="true" outlineLevel="0" collapsed="false">
      <c r="A349" s="22"/>
      <c r="B349" s="160"/>
      <c r="C349" s="161" t="s">
        <v>580</v>
      </c>
      <c r="D349" s="161" t="s">
        <v>132</v>
      </c>
      <c r="E349" s="162" t="s">
        <v>581</v>
      </c>
      <c r="F349" s="163" t="s">
        <v>582</v>
      </c>
      <c r="G349" s="164" t="s">
        <v>183</v>
      </c>
      <c r="H349" s="165" t="n">
        <v>4</v>
      </c>
      <c r="I349" s="166"/>
      <c r="J349" s="167" t="n">
        <f aca="false">ROUND(I349*H349,2)</f>
        <v>0</v>
      </c>
      <c r="K349" s="168" t="s">
        <v>136</v>
      </c>
      <c r="L349" s="23"/>
      <c r="M349" s="169"/>
      <c r="N349" s="170" t="s">
        <v>40</v>
      </c>
      <c r="O349" s="60"/>
      <c r="P349" s="171" t="n">
        <f aca="false">O349*H349</f>
        <v>0</v>
      </c>
      <c r="Q349" s="171" t="n">
        <v>9E-005</v>
      </c>
      <c r="R349" s="171" t="n">
        <f aca="false">Q349*H349</f>
        <v>0.00036</v>
      </c>
      <c r="S349" s="171" t="n">
        <v>0.00045</v>
      </c>
      <c r="T349" s="172" t="n">
        <f aca="false">S349*H349</f>
        <v>0.0018</v>
      </c>
      <c r="U349" s="22"/>
      <c r="V349" s="22"/>
      <c r="W349" s="22"/>
      <c r="X349" s="22"/>
      <c r="Y349" s="22"/>
      <c r="Z349" s="22"/>
      <c r="AA349" s="22"/>
      <c r="AB349" s="22"/>
      <c r="AC349" s="22"/>
      <c r="AD349" s="22"/>
      <c r="AE349" s="22"/>
      <c r="AR349" s="173" t="s">
        <v>213</v>
      </c>
      <c r="AT349" s="173" t="s">
        <v>132</v>
      </c>
      <c r="AU349" s="173" t="s">
        <v>82</v>
      </c>
      <c r="AY349" s="3" t="s">
        <v>129</v>
      </c>
      <c r="BE349" s="174" t="n">
        <f aca="false">IF(N349="základní",J349,0)</f>
        <v>0</v>
      </c>
      <c r="BF349" s="174" t="n">
        <f aca="false">IF(N349="snížená",J349,0)</f>
        <v>0</v>
      </c>
      <c r="BG349" s="174" t="n">
        <f aca="false">IF(N349="zákl. přenesená",J349,0)</f>
        <v>0</v>
      </c>
      <c r="BH349" s="174" t="n">
        <f aca="false">IF(N349="sníž. přenesená",J349,0)</f>
        <v>0</v>
      </c>
      <c r="BI349" s="174" t="n">
        <f aca="false">IF(N349="nulová",J349,0)</f>
        <v>0</v>
      </c>
      <c r="BJ349" s="3" t="s">
        <v>80</v>
      </c>
      <c r="BK349" s="174" t="n">
        <f aca="false">ROUND(I349*H349,2)</f>
        <v>0</v>
      </c>
      <c r="BL349" s="3" t="s">
        <v>213</v>
      </c>
      <c r="BM349" s="173" t="s">
        <v>583</v>
      </c>
    </row>
    <row r="350" s="27" customFormat="true" ht="19.4" hidden="false" customHeight="false" outlineLevel="0" collapsed="false">
      <c r="A350" s="22"/>
      <c r="B350" s="160"/>
      <c r="C350" s="161" t="s">
        <v>584</v>
      </c>
      <c r="D350" s="161" t="s">
        <v>132</v>
      </c>
      <c r="E350" s="162" t="s">
        <v>585</v>
      </c>
      <c r="F350" s="163" t="s">
        <v>586</v>
      </c>
      <c r="G350" s="164" t="s">
        <v>183</v>
      </c>
      <c r="H350" s="165" t="n">
        <v>4</v>
      </c>
      <c r="I350" s="166"/>
      <c r="J350" s="167" t="n">
        <f aca="false">ROUND(I350*H350,2)</f>
        <v>0</v>
      </c>
      <c r="K350" s="168" t="s">
        <v>136</v>
      </c>
      <c r="L350" s="23"/>
      <c r="M350" s="169"/>
      <c r="N350" s="170" t="s">
        <v>40</v>
      </c>
      <c r="O350" s="60"/>
      <c r="P350" s="171" t="n">
        <f aca="false">O350*H350</f>
        <v>0</v>
      </c>
      <c r="Q350" s="171" t="n">
        <v>0.00029</v>
      </c>
      <c r="R350" s="171" t="n">
        <f aca="false">Q350*H350</f>
        <v>0.00116</v>
      </c>
      <c r="S350" s="171" t="n">
        <v>0</v>
      </c>
      <c r="T350" s="172" t="n">
        <f aca="false">S350*H350</f>
        <v>0</v>
      </c>
      <c r="U350" s="22"/>
      <c r="V350" s="22"/>
      <c r="W350" s="22"/>
      <c r="X350" s="22"/>
      <c r="Y350" s="22"/>
      <c r="Z350" s="22"/>
      <c r="AA350" s="22"/>
      <c r="AB350" s="22"/>
      <c r="AC350" s="22"/>
      <c r="AD350" s="22"/>
      <c r="AE350" s="22"/>
      <c r="AR350" s="173" t="s">
        <v>213</v>
      </c>
      <c r="AT350" s="173" t="s">
        <v>132</v>
      </c>
      <c r="AU350" s="173" t="s">
        <v>82</v>
      </c>
      <c r="AY350" s="3" t="s">
        <v>129</v>
      </c>
      <c r="BE350" s="174" t="n">
        <f aca="false">IF(N350="základní",J350,0)</f>
        <v>0</v>
      </c>
      <c r="BF350" s="174" t="n">
        <f aca="false">IF(N350="snížená",J350,0)</f>
        <v>0</v>
      </c>
      <c r="BG350" s="174" t="n">
        <f aca="false">IF(N350="zákl. přenesená",J350,0)</f>
        <v>0</v>
      </c>
      <c r="BH350" s="174" t="n">
        <f aca="false">IF(N350="sníž. přenesená",J350,0)</f>
        <v>0</v>
      </c>
      <c r="BI350" s="174" t="n">
        <f aca="false">IF(N350="nulová",J350,0)</f>
        <v>0</v>
      </c>
      <c r="BJ350" s="3" t="s">
        <v>80</v>
      </c>
      <c r="BK350" s="174" t="n">
        <f aca="false">ROUND(I350*H350,2)</f>
        <v>0</v>
      </c>
      <c r="BL350" s="3" t="s">
        <v>213</v>
      </c>
      <c r="BM350" s="173" t="s">
        <v>587</v>
      </c>
    </row>
    <row r="351" s="27" customFormat="true" ht="12.8" hidden="false" customHeight="false" outlineLevel="0" collapsed="false">
      <c r="A351" s="22"/>
      <c r="B351" s="160"/>
      <c r="C351" s="161" t="s">
        <v>588</v>
      </c>
      <c r="D351" s="161" t="s">
        <v>132</v>
      </c>
      <c r="E351" s="162" t="s">
        <v>589</v>
      </c>
      <c r="F351" s="163" t="s">
        <v>590</v>
      </c>
      <c r="G351" s="164" t="s">
        <v>414</v>
      </c>
      <c r="H351" s="213"/>
      <c r="I351" s="166"/>
      <c r="J351" s="167" t="n">
        <f aca="false">ROUND(I351*H351,2)</f>
        <v>0</v>
      </c>
      <c r="K351" s="168" t="s">
        <v>136</v>
      </c>
      <c r="L351" s="23"/>
      <c r="M351" s="169"/>
      <c r="N351" s="170" t="s">
        <v>40</v>
      </c>
      <c r="O351" s="60"/>
      <c r="P351" s="171" t="n">
        <f aca="false">O351*H351</f>
        <v>0</v>
      </c>
      <c r="Q351" s="171" t="n">
        <v>0</v>
      </c>
      <c r="R351" s="171" t="n">
        <f aca="false">Q351*H351</f>
        <v>0</v>
      </c>
      <c r="S351" s="171" t="n">
        <v>0</v>
      </c>
      <c r="T351" s="172" t="n">
        <f aca="false">S351*H351</f>
        <v>0</v>
      </c>
      <c r="U351" s="22"/>
      <c r="V351" s="22"/>
      <c r="W351" s="22"/>
      <c r="X351" s="22"/>
      <c r="Y351" s="22"/>
      <c r="Z351" s="22"/>
      <c r="AA351" s="22"/>
      <c r="AB351" s="22"/>
      <c r="AC351" s="22"/>
      <c r="AD351" s="22"/>
      <c r="AE351" s="22"/>
      <c r="AR351" s="173" t="s">
        <v>213</v>
      </c>
      <c r="AT351" s="173" t="s">
        <v>132</v>
      </c>
      <c r="AU351" s="173" t="s">
        <v>82</v>
      </c>
      <c r="AY351" s="3" t="s">
        <v>129</v>
      </c>
      <c r="BE351" s="174" t="n">
        <f aca="false">IF(N351="základní",J351,0)</f>
        <v>0</v>
      </c>
      <c r="BF351" s="174" t="n">
        <f aca="false">IF(N351="snížená",J351,0)</f>
        <v>0</v>
      </c>
      <c r="BG351" s="174" t="n">
        <f aca="false">IF(N351="zákl. přenesená",J351,0)</f>
        <v>0</v>
      </c>
      <c r="BH351" s="174" t="n">
        <f aca="false">IF(N351="sníž. přenesená",J351,0)</f>
        <v>0</v>
      </c>
      <c r="BI351" s="174" t="n">
        <f aca="false">IF(N351="nulová",J351,0)</f>
        <v>0</v>
      </c>
      <c r="BJ351" s="3" t="s">
        <v>80</v>
      </c>
      <c r="BK351" s="174" t="n">
        <f aca="false">ROUND(I351*H351,2)</f>
        <v>0</v>
      </c>
      <c r="BL351" s="3" t="s">
        <v>213</v>
      </c>
      <c r="BM351" s="173" t="s">
        <v>591</v>
      </c>
    </row>
    <row r="352" s="146" customFormat="true" ht="22.8" hidden="false" customHeight="true" outlineLevel="0" collapsed="false">
      <c r="B352" s="147"/>
      <c r="D352" s="148" t="s">
        <v>74</v>
      </c>
      <c r="E352" s="148" t="s">
        <v>592</v>
      </c>
      <c r="F352" s="148" t="s">
        <v>593</v>
      </c>
      <c r="I352" s="150"/>
      <c r="J352" s="159" t="n">
        <f aca="false">BK352</f>
        <v>0</v>
      </c>
      <c r="L352" s="147"/>
      <c r="M352" s="152"/>
      <c r="N352" s="153"/>
      <c r="O352" s="153"/>
      <c r="P352" s="154" t="n">
        <f aca="false">SUM(P353:P358)</f>
        <v>0</v>
      </c>
      <c r="Q352" s="153"/>
      <c r="R352" s="154" t="n">
        <f aca="false">SUM(R353:R358)</f>
        <v>0.01372</v>
      </c>
      <c r="S352" s="153"/>
      <c r="T352" s="155" t="n">
        <f aca="false">SUM(T353:T358)</f>
        <v>0.20432</v>
      </c>
      <c r="AR352" s="148" t="s">
        <v>82</v>
      </c>
      <c r="AT352" s="156" t="s">
        <v>74</v>
      </c>
      <c r="AU352" s="156" t="s">
        <v>80</v>
      </c>
      <c r="AY352" s="148" t="s">
        <v>129</v>
      </c>
      <c r="BK352" s="157" t="n">
        <f aca="false">SUM(BK353:BK358)</f>
        <v>0</v>
      </c>
    </row>
    <row r="353" s="27" customFormat="true" ht="12.8" hidden="false" customHeight="false" outlineLevel="0" collapsed="false">
      <c r="A353" s="22"/>
      <c r="B353" s="160"/>
      <c r="C353" s="161" t="s">
        <v>594</v>
      </c>
      <c r="D353" s="161" t="s">
        <v>132</v>
      </c>
      <c r="E353" s="162" t="s">
        <v>595</v>
      </c>
      <c r="F353" s="163" t="s">
        <v>596</v>
      </c>
      <c r="G353" s="164" t="s">
        <v>183</v>
      </c>
      <c r="H353" s="165" t="n">
        <v>4</v>
      </c>
      <c r="I353" s="166"/>
      <c r="J353" s="167" t="n">
        <f aca="false">ROUND(I353*H353,2)</f>
        <v>0</v>
      </c>
      <c r="K353" s="168" t="s">
        <v>136</v>
      </c>
      <c r="L353" s="23"/>
      <c r="M353" s="169"/>
      <c r="N353" s="170" t="s">
        <v>40</v>
      </c>
      <c r="O353" s="60"/>
      <c r="P353" s="171" t="n">
        <f aca="false">O353*H353</f>
        <v>0</v>
      </c>
      <c r="Q353" s="171" t="n">
        <v>0</v>
      </c>
      <c r="R353" s="171" t="n">
        <f aca="false">Q353*H353</f>
        <v>0</v>
      </c>
      <c r="S353" s="171" t="n">
        <v>0</v>
      </c>
      <c r="T353" s="172" t="n">
        <f aca="false">S353*H353</f>
        <v>0</v>
      </c>
      <c r="U353" s="22"/>
      <c r="V353" s="22"/>
      <c r="W353" s="22"/>
      <c r="X353" s="22"/>
      <c r="Y353" s="22"/>
      <c r="Z353" s="22"/>
      <c r="AA353" s="22"/>
      <c r="AB353" s="22"/>
      <c r="AC353" s="22"/>
      <c r="AD353" s="22"/>
      <c r="AE353" s="22"/>
      <c r="AR353" s="173" t="s">
        <v>213</v>
      </c>
      <c r="AT353" s="173" t="s">
        <v>132</v>
      </c>
      <c r="AU353" s="173" t="s">
        <v>82</v>
      </c>
      <c r="AY353" s="3" t="s">
        <v>129</v>
      </c>
      <c r="BE353" s="174" t="n">
        <f aca="false">IF(N353="základní",J353,0)</f>
        <v>0</v>
      </c>
      <c r="BF353" s="174" t="n">
        <f aca="false">IF(N353="snížená",J353,0)</f>
        <v>0</v>
      </c>
      <c r="BG353" s="174" t="n">
        <f aca="false">IF(N353="zákl. přenesená",J353,0)</f>
        <v>0</v>
      </c>
      <c r="BH353" s="174" t="n">
        <f aca="false">IF(N353="sníž. přenesená",J353,0)</f>
        <v>0</v>
      </c>
      <c r="BI353" s="174" t="n">
        <f aca="false">IF(N353="nulová",J353,0)</f>
        <v>0</v>
      </c>
      <c r="BJ353" s="3" t="s">
        <v>80</v>
      </c>
      <c r="BK353" s="174" t="n">
        <f aca="false">ROUND(I353*H353,2)</f>
        <v>0</v>
      </c>
      <c r="BL353" s="3" t="s">
        <v>213</v>
      </c>
      <c r="BM353" s="173" t="s">
        <v>597</v>
      </c>
    </row>
    <row r="354" s="27" customFormat="true" ht="16.5" hidden="false" customHeight="true" outlineLevel="0" collapsed="false">
      <c r="A354" s="22"/>
      <c r="B354" s="160"/>
      <c r="C354" s="202" t="s">
        <v>598</v>
      </c>
      <c r="D354" s="202" t="s">
        <v>204</v>
      </c>
      <c r="E354" s="203" t="s">
        <v>599</v>
      </c>
      <c r="F354" s="204" t="s">
        <v>600</v>
      </c>
      <c r="G354" s="205" t="s">
        <v>183</v>
      </c>
      <c r="H354" s="206" t="n">
        <v>4</v>
      </c>
      <c r="I354" s="207"/>
      <c r="J354" s="208" t="n">
        <f aca="false">ROUND(I354*H354,2)</f>
        <v>0</v>
      </c>
      <c r="K354" s="209"/>
      <c r="L354" s="210"/>
      <c r="M354" s="211"/>
      <c r="N354" s="212" t="s">
        <v>40</v>
      </c>
      <c r="O354" s="60"/>
      <c r="P354" s="171" t="n">
        <f aca="false">O354*H354</f>
        <v>0</v>
      </c>
      <c r="Q354" s="171" t="n">
        <v>0.00323</v>
      </c>
      <c r="R354" s="171" t="n">
        <f aca="false">Q354*H354</f>
        <v>0.01292</v>
      </c>
      <c r="S354" s="171" t="n">
        <v>0</v>
      </c>
      <c r="T354" s="172" t="n">
        <f aca="false">S354*H354</f>
        <v>0</v>
      </c>
      <c r="U354" s="22"/>
      <c r="V354" s="22"/>
      <c r="W354" s="22"/>
      <c r="X354" s="22"/>
      <c r="Y354" s="22"/>
      <c r="Z354" s="22"/>
      <c r="AA354" s="22"/>
      <c r="AB354" s="22"/>
      <c r="AC354" s="22"/>
      <c r="AD354" s="22"/>
      <c r="AE354" s="22"/>
      <c r="AR354" s="173" t="s">
        <v>294</v>
      </c>
      <c r="AT354" s="173" t="s">
        <v>204</v>
      </c>
      <c r="AU354" s="173" t="s">
        <v>82</v>
      </c>
      <c r="AY354" s="3" t="s">
        <v>129</v>
      </c>
      <c r="BE354" s="174" t="n">
        <f aca="false">IF(N354="základní",J354,0)</f>
        <v>0</v>
      </c>
      <c r="BF354" s="174" t="n">
        <f aca="false">IF(N354="snížená",J354,0)</f>
        <v>0</v>
      </c>
      <c r="BG354" s="174" t="n">
        <f aca="false">IF(N354="zákl. přenesená",J354,0)</f>
        <v>0</v>
      </c>
      <c r="BH354" s="174" t="n">
        <f aca="false">IF(N354="sníž. přenesená",J354,0)</f>
        <v>0</v>
      </c>
      <c r="BI354" s="174" t="n">
        <f aca="false">IF(N354="nulová",J354,0)</f>
        <v>0</v>
      </c>
      <c r="BJ354" s="3" t="s">
        <v>80</v>
      </c>
      <c r="BK354" s="174" t="n">
        <f aca="false">ROUND(I354*H354,2)</f>
        <v>0</v>
      </c>
      <c r="BL354" s="3" t="s">
        <v>213</v>
      </c>
      <c r="BM354" s="173" t="s">
        <v>601</v>
      </c>
    </row>
    <row r="355" s="27" customFormat="true" ht="16.5" hidden="false" customHeight="true" outlineLevel="0" collapsed="false">
      <c r="A355" s="22"/>
      <c r="B355" s="160"/>
      <c r="C355" s="161" t="s">
        <v>602</v>
      </c>
      <c r="D355" s="161" t="s">
        <v>132</v>
      </c>
      <c r="E355" s="162" t="s">
        <v>603</v>
      </c>
      <c r="F355" s="163" t="s">
        <v>604</v>
      </c>
      <c r="G355" s="164" t="s">
        <v>135</v>
      </c>
      <c r="H355" s="165" t="n">
        <v>40</v>
      </c>
      <c r="I355" s="166"/>
      <c r="J355" s="167" t="n">
        <f aca="false">ROUND(I355*H355,2)</f>
        <v>0</v>
      </c>
      <c r="K355" s="168" t="s">
        <v>136</v>
      </c>
      <c r="L355" s="23"/>
      <c r="M355" s="169"/>
      <c r="N355" s="170" t="s">
        <v>40</v>
      </c>
      <c r="O355" s="60"/>
      <c r="P355" s="171" t="n">
        <f aca="false">O355*H355</f>
        <v>0</v>
      </c>
      <c r="Q355" s="171" t="n">
        <v>0</v>
      </c>
      <c r="R355" s="171" t="n">
        <f aca="false">Q355*H355</f>
        <v>0</v>
      </c>
      <c r="S355" s="171" t="n">
        <v>0</v>
      </c>
      <c r="T355" s="172" t="n">
        <f aca="false">S355*H355</f>
        <v>0</v>
      </c>
      <c r="U355" s="22"/>
      <c r="V355" s="22"/>
      <c r="W355" s="22"/>
      <c r="X355" s="22"/>
      <c r="Y355" s="22"/>
      <c r="Z355" s="22"/>
      <c r="AA355" s="22"/>
      <c r="AB355" s="22"/>
      <c r="AC355" s="22"/>
      <c r="AD355" s="22"/>
      <c r="AE355" s="22"/>
      <c r="AR355" s="173" t="s">
        <v>213</v>
      </c>
      <c r="AT355" s="173" t="s">
        <v>132</v>
      </c>
      <c r="AU355" s="173" t="s">
        <v>82</v>
      </c>
      <c r="AY355" s="3" t="s">
        <v>129</v>
      </c>
      <c r="BE355" s="174" t="n">
        <f aca="false">IF(N355="základní",J355,0)</f>
        <v>0</v>
      </c>
      <c r="BF355" s="174" t="n">
        <f aca="false">IF(N355="snížená",J355,0)</f>
        <v>0</v>
      </c>
      <c r="BG355" s="174" t="n">
        <f aca="false">IF(N355="zákl. přenesená",J355,0)</f>
        <v>0</v>
      </c>
      <c r="BH355" s="174" t="n">
        <f aca="false">IF(N355="sníž. přenesená",J355,0)</f>
        <v>0</v>
      </c>
      <c r="BI355" s="174" t="n">
        <f aca="false">IF(N355="nulová",J355,0)</f>
        <v>0</v>
      </c>
      <c r="BJ355" s="3" t="s">
        <v>80</v>
      </c>
      <c r="BK355" s="174" t="n">
        <f aca="false">ROUND(I355*H355,2)</f>
        <v>0</v>
      </c>
      <c r="BL355" s="3" t="s">
        <v>213</v>
      </c>
      <c r="BM355" s="173" t="s">
        <v>605</v>
      </c>
    </row>
    <row r="356" s="27" customFormat="true" ht="19.4" hidden="false" customHeight="false" outlineLevel="0" collapsed="false">
      <c r="A356" s="22"/>
      <c r="B356" s="160"/>
      <c r="C356" s="161" t="s">
        <v>606</v>
      </c>
      <c r="D356" s="161" t="s">
        <v>132</v>
      </c>
      <c r="E356" s="162" t="s">
        <v>607</v>
      </c>
      <c r="F356" s="163" t="s">
        <v>608</v>
      </c>
      <c r="G356" s="164" t="s">
        <v>183</v>
      </c>
      <c r="H356" s="165" t="n">
        <v>4</v>
      </c>
      <c r="I356" s="166"/>
      <c r="J356" s="167" t="n">
        <f aca="false">ROUND(I356*H356,2)</f>
        <v>0</v>
      </c>
      <c r="K356" s="168" t="s">
        <v>136</v>
      </c>
      <c r="L356" s="23"/>
      <c r="M356" s="169"/>
      <c r="N356" s="170" t="s">
        <v>40</v>
      </c>
      <c r="O356" s="60"/>
      <c r="P356" s="171" t="n">
        <f aca="false">O356*H356</f>
        <v>0</v>
      </c>
      <c r="Q356" s="171" t="n">
        <v>0.0002</v>
      </c>
      <c r="R356" s="171" t="n">
        <f aca="false">Q356*H356</f>
        <v>0.0008</v>
      </c>
      <c r="S356" s="171" t="n">
        <v>0.05108</v>
      </c>
      <c r="T356" s="172" t="n">
        <f aca="false">S356*H356</f>
        <v>0.20432</v>
      </c>
      <c r="U356" s="22"/>
      <c r="V356" s="22"/>
      <c r="W356" s="22"/>
      <c r="X356" s="22"/>
      <c r="Y356" s="22"/>
      <c r="Z356" s="22"/>
      <c r="AA356" s="22"/>
      <c r="AB356" s="22"/>
      <c r="AC356" s="22"/>
      <c r="AD356" s="22"/>
      <c r="AE356" s="22"/>
      <c r="AR356" s="173" t="s">
        <v>213</v>
      </c>
      <c r="AT356" s="173" t="s">
        <v>132</v>
      </c>
      <c r="AU356" s="173" t="s">
        <v>82</v>
      </c>
      <c r="AY356" s="3" t="s">
        <v>129</v>
      </c>
      <c r="BE356" s="174" t="n">
        <f aca="false">IF(N356="základní",J356,0)</f>
        <v>0</v>
      </c>
      <c r="BF356" s="174" t="n">
        <f aca="false">IF(N356="snížená",J356,0)</f>
        <v>0</v>
      </c>
      <c r="BG356" s="174" t="n">
        <f aca="false">IF(N356="zákl. přenesená",J356,0)</f>
        <v>0</v>
      </c>
      <c r="BH356" s="174" t="n">
        <f aca="false">IF(N356="sníž. přenesená",J356,0)</f>
        <v>0</v>
      </c>
      <c r="BI356" s="174" t="n">
        <f aca="false">IF(N356="nulová",J356,0)</f>
        <v>0</v>
      </c>
      <c r="BJ356" s="3" t="s">
        <v>80</v>
      </c>
      <c r="BK356" s="174" t="n">
        <f aca="false">ROUND(I356*H356,2)</f>
        <v>0</v>
      </c>
      <c r="BL356" s="3" t="s">
        <v>213</v>
      </c>
      <c r="BM356" s="173" t="s">
        <v>609</v>
      </c>
    </row>
    <row r="357" s="27" customFormat="true" ht="16.5" hidden="false" customHeight="true" outlineLevel="0" collapsed="false">
      <c r="A357" s="22"/>
      <c r="B357" s="160"/>
      <c r="C357" s="161" t="s">
        <v>610</v>
      </c>
      <c r="D357" s="161" t="s">
        <v>132</v>
      </c>
      <c r="E357" s="162" t="s">
        <v>611</v>
      </c>
      <c r="F357" s="163" t="s">
        <v>612</v>
      </c>
      <c r="G357" s="164" t="s">
        <v>135</v>
      </c>
      <c r="H357" s="165" t="n">
        <v>40</v>
      </c>
      <c r="I357" s="166"/>
      <c r="J357" s="167" t="n">
        <f aca="false">ROUND(I357*H357,2)</f>
        <v>0</v>
      </c>
      <c r="K357" s="168" t="s">
        <v>136</v>
      </c>
      <c r="L357" s="23"/>
      <c r="M357" s="169"/>
      <c r="N357" s="170" t="s">
        <v>40</v>
      </c>
      <c r="O357" s="60"/>
      <c r="P357" s="171" t="n">
        <f aca="false">O357*H357</f>
        <v>0</v>
      </c>
      <c r="Q357" s="171" t="n">
        <v>0</v>
      </c>
      <c r="R357" s="171" t="n">
        <f aca="false">Q357*H357</f>
        <v>0</v>
      </c>
      <c r="S357" s="171" t="n">
        <v>0</v>
      </c>
      <c r="T357" s="172" t="n">
        <f aca="false">S357*H357</f>
        <v>0</v>
      </c>
      <c r="U357" s="22"/>
      <c r="V357" s="22"/>
      <c r="W357" s="22"/>
      <c r="X357" s="22"/>
      <c r="Y357" s="22"/>
      <c r="Z357" s="22"/>
      <c r="AA357" s="22"/>
      <c r="AB357" s="22"/>
      <c r="AC357" s="22"/>
      <c r="AD357" s="22"/>
      <c r="AE357" s="22"/>
      <c r="AR357" s="173" t="s">
        <v>213</v>
      </c>
      <c r="AT357" s="173" t="s">
        <v>132</v>
      </c>
      <c r="AU357" s="173" t="s">
        <v>82</v>
      </c>
      <c r="AY357" s="3" t="s">
        <v>129</v>
      </c>
      <c r="BE357" s="174" t="n">
        <f aca="false">IF(N357="základní",J357,0)</f>
        <v>0</v>
      </c>
      <c r="BF357" s="174" t="n">
        <f aca="false">IF(N357="snížená",J357,0)</f>
        <v>0</v>
      </c>
      <c r="BG357" s="174" t="n">
        <f aca="false">IF(N357="zákl. přenesená",J357,0)</f>
        <v>0</v>
      </c>
      <c r="BH357" s="174" t="n">
        <f aca="false">IF(N357="sníž. přenesená",J357,0)</f>
        <v>0</v>
      </c>
      <c r="BI357" s="174" t="n">
        <f aca="false">IF(N357="nulová",J357,0)</f>
        <v>0</v>
      </c>
      <c r="BJ357" s="3" t="s">
        <v>80</v>
      </c>
      <c r="BK357" s="174" t="n">
        <f aca="false">ROUND(I357*H357,2)</f>
        <v>0</v>
      </c>
      <c r="BL357" s="3" t="s">
        <v>213</v>
      </c>
      <c r="BM357" s="173" t="s">
        <v>613</v>
      </c>
    </row>
    <row r="358" s="27" customFormat="true" ht="19.4" hidden="false" customHeight="false" outlineLevel="0" collapsed="false">
      <c r="A358" s="22"/>
      <c r="B358" s="160"/>
      <c r="C358" s="161" t="s">
        <v>614</v>
      </c>
      <c r="D358" s="161" t="s">
        <v>132</v>
      </c>
      <c r="E358" s="162" t="s">
        <v>615</v>
      </c>
      <c r="F358" s="163" t="s">
        <v>616</v>
      </c>
      <c r="G358" s="164" t="s">
        <v>414</v>
      </c>
      <c r="H358" s="213"/>
      <c r="I358" s="166"/>
      <c r="J358" s="167" t="n">
        <f aca="false">ROUND(I358*H358,2)</f>
        <v>0</v>
      </c>
      <c r="K358" s="168" t="s">
        <v>136</v>
      </c>
      <c r="L358" s="23"/>
      <c r="M358" s="169"/>
      <c r="N358" s="170" t="s">
        <v>40</v>
      </c>
      <c r="O358" s="60"/>
      <c r="P358" s="171" t="n">
        <f aca="false">O358*H358</f>
        <v>0</v>
      </c>
      <c r="Q358" s="171" t="n">
        <v>0</v>
      </c>
      <c r="R358" s="171" t="n">
        <f aca="false">Q358*H358</f>
        <v>0</v>
      </c>
      <c r="S358" s="171" t="n">
        <v>0</v>
      </c>
      <c r="T358" s="172" t="n">
        <f aca="false">S358*H358</f>
        <v>0</v>
      </c>
      <c r="U358" s="22"/>
      <c r="V358" s="22"/>
      <c r="W358" s="22"/>
      <c r="X358" s="22"/>
      <c r="Y358" s="22"/>
      <c r="Z358" s="22"/>
      <c r="AA358" s="22"/>
      <c r="AB358" s="22"/>
      <c r="AC358" s="22"/>
      <c r="AD358" s="22"/>
      <c r="AE358" s="22"/>
      <c r="AR358" s="173" t="s">
        <v>213</v>
      </c>
      <c r="AT358" s="173" t="s">
        <v>132</v>
      </c>
      <c r="AU358" s="173" t="s">
        <v>82</v>
      </c>
      <c r="AY358" s="3" t="s">
        <v>129</v>
      </c>
      <c r="BE358" s="174" t="n">
        <f aca="false">IF(N358="základní",J358,0)</f>
        <v>0</v>
      </c>
      <c r="BF358" s="174" t="n">
        <f aca="false">IF(N358="snížená",J358,0)</f>
        <v>0</v>
      </c>
      <c r="BG358" s="174" t="n">
        <f aca="false">IF(N358="zákl. přenesená",J358,0)</f>
        <v>0</v>
      </c>
      <c r="BH358" s="174" t="n">
        <f aca="false">IF(N358="sníž. přenesená",J358,0)</f>
        <v>0</v>
      </c>
      <c r="BI358" s="174" t="n">
        <f aca="false">IF(N358="nulová",J358,0)</f>
        <v>0</v>
      </c>
      <c r="BJ358" s="3" t="s">
        <v>80</v>
      </c>
      <c r="BK358" s="174" t="n">
        <f aca="false">ROUND(I358*H358,2)</f>
        <v>0</v>
      </c>
      <c r="BL358" s="3" t="s">
        <v>213</v>
      </c>
      <c r="BM358" s="173" t="s">
        <v>617</v>
      </c>
    </row>
    <row r="359" s="146" customFormat="true" ht="22.8" hidden="false" customHeight="true" outlineLevel="0" collapsed="false">
      <c r="B359" s="147"/>
      <c r="D359" s="148" t="s">
        <v>74</v>
      </c>
      <c r="E359" s="148" t="s">
        <v>618</v>
      </c>
      <c r="F359" s="148" t="s">
        <v>619</v>
      </c>
      <c r="I359" s="150"/>
      <c r="J359" s="159" t="n">
        <f aca="false">BK359</f>
        <v>0</v>
      </c>
      <c r="L359" s="147"/>
      <c r="M359" s="152"/>
      <c r="N359" s="153"/>
      <c r="O359" s="153"/>
      <c r="P359" s="154" t="n">
        <f aca="false">SUM(P360:P389)</f>
        <v>0</v>
      </c>
      <c r="Q359" s="153"/>
      <c r="R359" s="154" t="n">
        <f aca="false">SUM(R360:R389)</f>
        <v>0.02794</v>
      </c>
      <c r="S359" s="153"/>
      <c r="T359" s="155" t="n">
        <f aca="false">SUM(T360:T389)</f>
        <v>0.04896</v>
      </c>
      <c r="AR359" s="148" t="s">
        <v>82</v>
      </c>
      <c r="AT359" s="156" t="s">
        <v>74</v>
      </c>
      <c r="AU359" s="156" t="s">
        <v>80</v>
      </c>
      <c r="AY359" s="148" t="s">
        <v>129</v>
      </c>
      <c r="BK359" s="157" t="n">
        <f aca="false">SUM(BK360:BK389)</f>
        <v>0</v>
      </c>
    </row>
    <row r="360" s="27" customFormat="true" ht="19.4" hidden="false" customHeight="false" outlineLevel="0" collapsed="false">
      <c r="A360" s="22"/>
      <c r="B360" s="160"/>
      <c r="C360" s="161" t="s">
        <v>620</v>
      </c>
      <c r="D360" s="161" t="s">
        <v>132</v>
      </c>
      <c r="E360" s="162" t="s">
        <v>621</v>
      </c>
      <c r="F360" s="163" t="s">
        <v>622</v>
      </c>
      <c r="G360" s="164" t="s">
        <v>281</v>
      </c>
      <c r="H360" s="165" t="n">
        <v>10</v>
      </c>
      <c r="I360" s="166"/>
      <c r="J360" s="167" t="n">
        <f aca="false">ROUND(I360*H360,2)</f>
        <v>0</v>
      </c>
      <c r="K360" s="168" t="s">
        <v>136</v>
      </c>
      <c r="L360" s="23"/>
      <c r="M360" s="169"/>
      <c r="N360" s="170" t="s">
        <v>40</v>
      </c>
      <c r="O360" s="60"/>
      <c r="P360" s="171" t="n">
        <f aca="false">O360*H360</f>
        <v>0</v>
      </c>
      <c r="Q360" s="171" t="n">
        <v>0</v>
      </c>
      <c r="R360" s="171" t="n">
        <f aca="false">Q360*H360</f>
        <v>0</v>
      </c>
      <c r="S360" s="171" t="n">
        <v>0</v>
      </c>
      <c r="T360" s="172" t="n">
        <f aca="false">S360*H360</f>
        <v>0</v>
      </c>
      <c r="U360" s="22"/>
      <c r="V360" s="22"/>
      <c r="W360" s="22"/>
      <c r="X360" s="22"/>
      <c r="Y360" s="22"/>
      <c r="Z360" s="22"/>
      <c r="AA360" s="22"/>
      <c r="AB360" s="22"/>
      <c r="AC360" s="22"/>
      <c r="AD360" s="22"/>
      <c r="AE360" s="22"/>
      <c r="AR360" s="173" t="s">
        <v>213</v>
      </c>
      <c r="AT360" s="173" t="s">
        <v>132</v>
      </c>
      <c r="AU360" s="173" t="s">
        <v>82</v>
      </c>
      <c r="AY360" s="3" t="s">
        <v>129</v>
      </c>
      <c r="BE360" s="174" t="n">
        <f aca="false">IF(N360="základní",J360,0)</f>
        <v>0</v>
      </c>
      <c r="BF360" s="174" t="n">
        <f aca="false">IF(N360="snížená",J360,0)</f>
        <v>0</v>
      </c>
      <c r="BG360" s="174" t="n">
        <f aca="false">IF(N360="zákl. přenesená",J360,0)</f>
        <v>0</v>
      </c>
      <c r="BH360" s="174" t="n">
        <f aca="false">IF(N360="sníž. přenesená",J360,0)</f>
        <v>0</v>
      </c>
      <c r="BI360" s="174" t="n">
        <f aca="false">IF(N360="nulová",J360,0)</f>
        <v>0</v>
      </c>
      <c r="BJ360" s="3" t="s">
        <v>80</v>
      </c>
      <c r="BK360" s="174" t="n">
        <f aca="false">ROUND(I360*H360,2)</f>
        <v>0</v>
      </c>
      <c r="BL360" s="3" t="s">
        <v>213</v>
      </c>
      <c r="BM360" s="173" t="s">
        <v>623</v>
      </c>
    </row>
    <row r="361" s="27" customFormat="true" ht="21.75" hidden="false" customHeight="true" outlineLevel="0" collapsed="false">
      <c r="A361" s="22"/>
      <c r="B361" s="160"/>
      <c r="C361" s="202" t="s">
        <v>624</v>
      </c>
      <c r="D361" s="202" t="s">
        <v>204</v>
      </c>
      <c r="E361" s="203" t="s">
        <v>625</v>
      </c>
      <c r="F361" s="204" t="s">
        <v>626</v>
      </c>
      <c r="G361" s="205" t="s">
        <v>281</v>
      </c>
      <c r="H361" s="206" t="n">
        <v>10.5</v>
      </c>
      <c r="I361" s="207"/>
      <c r="J361" s="208" t="n">
        <f aca="false">ROUND(I361*H361,2)</f>
        <v>0</v>
      </c>
      <c r="K361" s="209" t="s">
        <v>136</v>
      </c>
      <c r="L361" s="210"/>
      <c r="M361" s="211"/>
      <c r="N361" s="212" t="s">
        <v>40</v>
      </c>
      <c r="O361" s="60"/>
      <c r="P361" s="171" t="n">
        <f aca="false">O361*H361</f>
        <v>0</v>
      </c>
      <c r="Q361" s="171" t="n">
        <v>7E-005</v>
      </c>
      <c r="R361" s="171" t="n">
        <f aca="false">Q361*H361</f>
        <v>0.000735</v>
      </c>
      <c r="S361" s="171" t="n">
        <v>0</v>
      </c>
      <c r="T361" s="172" t="n">
        <f aca="false">S361*H361</f>
        <v>0</v>
      </c>
      <c r="U361" s="22"/>
      <c r="V361" s="22"/>
      <c r="W361" s="22"/>
      <c r="X361" s="22"/>
      <c r="Y361" s="22"/>
      <c r="Z361" s="22"/>
      <c r="AA361" s="22"/>
      <c r="AB361" s="22"/>
      <c r="AC361" s="22"/>
      <c r="AD361" s="22"/>
      <c r="AE361" s="22"/>
      <c r="AR361" s="173" t="s">
        <v>294</v>
      </c>
      <c r="AT361" s="173" t="s">
        <v>204</v>
      </c>
      <c r="AU361" s="173" t="s">
        <v>82</v>
      </c>
      <c r="AY361" s="3" t="s">
        <v>129</v>
      </c>
      <c r="BE361" s="174" t="n">
        <f aca="false">IF(N361="základní",J361,0)</f>
        <v>0</v>
      </c>
      <c r="BF361" s="174" t="n">
        <f aca="false">IF(N361="snížená",J361,0)</f>
        <v>0</v>
      </c>
      <c r="BG361" s="174" t="n">
        <f aca="false">IF(N361="zákl. přenesená",J361,0)</f>
        <v>0</v>
      </c>
      <c r="BH361" s="174" t="n">
        <f aca="false">IF(N361="sníž. přenesená",J361,0)</f>
        <v>0</v>
      </c>
      <c r="BI361" s="174" t="n">
        <f aca="false">IF(N361="nulová",J361,0)</f>
        <v>0</v>
      </c>
      <c r="BJ361" s="3" t="s">
        <v>80</v>
      </c>
      <c r="BK361" s="174" t="n">
        <f aca="false">ROUND(I361*H361,2)</f>
        <v>0</v>
      </c>
      <c r="BL361" s="3" t="s">
        <v>213</v>
      </c>
      <c r="BM361" s="173" t="s">
        <v>627</v>
      </c>
    </row>
    <row r="362" s="175" customFormat="true" ht="12.8" hidden="false" customHeight="false" outlineLevel="0" collapsed="false">
      <c r="B362" s="176"/>
      <c r="D362" s="110" t="s">
        <v>142</v>
      </c>
      <c r="F362" s="178" t="s">
        <v>628</v>
      </c>
      <c r="H362" s="179" t="n">
        <v>10.5</v>
      </c>
      <c r="I362" s="180"/>
      <c r="L362" s="176"/>
      <c r="M362" s="181"/>
      <c r="N362" s="182"/>
      <c r="O362" s="182"/>
      <c r="P362" s="182"/>
      <c r="Q362" s="182"/>
      <c r="R362" s="182"/>
      <c r="S362" s="182"/>
      <c r="T362" s="183"/>
      <c r="AT362" s="177" t="s">
        <v>142</v>
      </c>
      <c r="AU362" s="177" t="s">
        <v>82</v>
      </c>
      <c r="AV362" s="175" t="s">
        <v>82</v>
      </c>
      <c r="AW362" s="175" t="s">
        <v>2</v>
      </c>
      <c r="AX362" s="175" t="s">
        <v>80</v>
      </c>
      <c r="AY362" s="177" t="s">
        <v>129</v>
      </c>
    </row>
    <row r="363" s="27" customFormat="true" ht="16.5" hidden="false" customHeight="true" outlineLevel="0" collapsed="false">
      <c r="A363" s="22"/>
      <c r="B363" s="160"/>
      <c r="C363" s="161" t="s">
        <v>629</v>
      </c>
      <c r="D363" s="161" t="s">
        <v>132</v>
      </c>
      <c r="E363" s="162" t="s">
        <v>630</v>
      </c>
      <c r="F363" s="163" t="s">
        <v>631</v>
      </c>
      <c r="G363" s="164" t="s">
        <v>183</v>
      </c>
      <c r="H363" s="165" t="n">
        <v>22</v>
      </c>
      <c r="I363" s="166"/>
      <c r="J363" s="167" t="n">
        <f aca="false">ROUND(I363*H363,2)</f>
        <v>0</v>
      </c>
      <c r="K363" s="168" t="s">
        <v>136</v>
      </c>
      <c r="L363" s="23"/>
      <c r="M363" s="169"/>
      <c r="N363" s="170" t="s">
        <v>40</v>
      </c>
      <c r="O363" s="60"/>
      <c r="P363" s="171" t="n">
        <f aca="false">O363*H363</f>
        <v>0</v>
      </c>
      <c r="Q363" s="171" t="n">
        <v>0</v>
      </c>
      <c r="R363" s="171" t="n">
        <f aca="false">Q363*H363</f>
        <v>0</v>
      </c>
      <c r="S363" s="171" t="n">
        <v>0</v>
      </c>
      <c r="T363" s="172" t="n">
        <f aca="false">S363*H363</f>
        <v>0</v>
      </c>
      <c r="U363" s="22"/>
      <c r="V363" s="22"/>
      <c r="W363" s="22"/>
      <c r="X363" s="22"/>
      <c r="Y363" s="22"/>
      <c r="Z363" s="22"/>
      <c r="AA363" s="22"/>
      <c r="AB363" s="22"/>
      <c r="AC363" s="22"/>
      <c r="AD363" s="22"/>
      <c r="AE363" s="22"/>
      <c r="AR363" s="173" t="s">
        <v>213</v>
      </c>
      <c r="AT363" s="173" t="s">
        <v>132</v>
      </c>
      <c r="AU363" s="173" t="s">
        <v>82</v>
      </c>
      <c r="AY363" s="3" t="s">
        <v>129</v>
      </c>
      <c r="BE363" s="174" t="n">
        <f aca="false">IF(N363="základní",J363,0)</f>
        <v>0</v>
      </c>
      <c r="BF363" s="174" t="n">
        <f aca="false">IF(N363="snížená",J363,0)</f>
        <v>0</v>
      </c>
      <c r="BG363" s="174" t="n">
        <f aca="false">IF(N363="zákl. přenesená",J363,0)</f>
        <v>0</v>
      </c>
      <c r="BH363" s="174" t="n">
        <f aca="false">IF(N363="sníž. přenesená",J363,0)</f>
        <v>0</v>
      </c>
      <c r="BI363" s="174" t="n">
        <f aca="false">IF(N363="nulová",J363,0)</f>
        <v>0</v>
      </c>
      <c r="BJ363" s="3" t="s">
        <v>80</v>
      </c>
      <c r="BK363" s="174" t="n">
        <f aca="false">ROUND(I363*H363,2)</f>
        <v>0</v>
      </c>
      <c r="BL363" s="3" t="s">
        <v>213</v>
      </c>
      <c r="BM363" s="173" t="s">
        <v>632</v>
      </c>
    </row>
    <row r="364" s="27" customFormat="true" ht="19.4" hidden="false" customHeight="false" outlineLevel="0" collapsed="false">
      <c r="A364" s="22"/>
      <c r="B364" s="160"/>
      <c r="C364" s="202" t="s">
        <v>633</v>
      </c>
      <c r="D364" s="202" t="s">
        <v>204</v>
      </c>
      <c r="E364" s="203" t="s">
        <v>634</v>
      </c>
      <c r="F364" s="204" t="s">
        <v>635</v>
      </c>
      <c r="G364" s="205" t="s">
        <v>183</v>
      </c>
      <c r="H364" s="206" t="n">
        <v>20</v>
      </c>
      <c r="I364" s="207"/>
      <c r="J364" s="208" t="n">
        <f aca="false">ROUND(I364*H364,2)</f>
        <v>0</v>
      </c>
      <c r="K364" s="209" t="s">
        <v>136</v>
      </c>
      <c r="L364" s="210"/>
      <c r="M364" s="211"/>
      <c r="N364" s="212" t="s">
        <v>40</v>
      </c>
      <c r="O364" s="60"/>
      <c r="P364" s="171" t="n">
        <f aca="false">O364*H364</f>
        <v>0</v>
      </c>
      <c r="Q364" s="171" t="n">
        <v>5E-005</v>
      </c>
      <c r="R364" s="171" t="n">
        <f aca="false">Q364*H364</f>
        <v>0.001</v>
      </c>
      <c r="S364" s="171" t="n">
        <v>0</v>
      </c>
      <c r="T364" s="172" t="n">
        <f aca="false">S364*H364</f>
        <v>0</v>
      </c>
      <c r="U364" s="22"/>
      <c r="V364" s="22"/>
      <c r="W364" s="22"/>
      <c r="X364" s="22"/>
      <c r="Y364" s="22"/>
      <c r="Z364" s="22"/>
      <c r="AA364" s="22"/>
      <c r="AB364" s="22"/>
      <c r="AC364" s="22"/>
      <c r="AD364" s="22"/>
      <c r="AE364" s="22"/>
      <c r="AR364" s="173" t="s">
        <v>294</v>
      </c>
      <c r="AT364" s="173" t="s">
        <v>204</v>
      </c>
      <c r="AU364" s="173" t="s">
        <v>82</v>
      </c>
      <c r="AY364" s="3" t="s">
        <v>129</v>
      </c>
      <c r="BE364" s="174" t="n">
        <f aca="false">IF(N364="základní",J364,0)</f>
        <v>0</v>
      </c>
      <c r="BF364" s="174" t="n">
        <f aca="false">IF(N364="snížená",J364,0)</f>
        <v>0</v>
      </c>
      <c r="BG364" s="174" t="n">
        <f aca="false">IF(N364="zákl. přenesená",J364,0)</f>
        <v>0</v>
      </c>
      <c r="BH364" s="174" t="n">
        <f aca="false">IF(N364="sníž. přenesená",J364,0)</f>
        <v>0</v>
      </c>
      <c r="BI364" s="174" t="n">
        <f aca="false">IF(N364="nulová",J364,0)</f>
        <v>0</v>
      </c>
      <c r="BJ364" s="3" t="s">
        <v>80</v>
      </c>
      <c r="BK364" s="174" t="n">
        <f aca="false">ROUND(I364*H364,2)</f>
        <v>0</v>
      </c>
      <c r="BL364" s="3" t="s">
        <v>213</v>
      </c>
      <c r="BM364" s="173" t="s">
        <v>636</v>
      </c>
    </row>
    <row r="365" s="27" customFormat="true" ht="19.4" hidden="false" customHeight="false" outlineLevel="0" collapsed="false">
      <c r="A365" s="22"/>
      <c r="B365" s="160"/>
      <c r="C365" s="202" t="s">
        <v>637</v>
      </c>
      <c r="D365" s="202" t="s">
        <v>204</v>
      </c>
      <c r="E365" s="203" t="s">
        <v>638</v>
      </c>
      <c r="F365" s="204" t="s">
        <v>639</v>
      </c>
      <c r="G365" s="205" t="s">
        <v>183</v>
      </c>
      <c r="H365" s="206" t="n">
        <v>2</v>
      </c>
      <c r="I365" s="207"/>
      <c r="J365" s="208" t="n">
        <f aca="false">ROUND(I365*H365,2)</f>
        <v>0</v>
      </c>
      <c r="K365" s="209" t="s">
        <v>136</v>
      </c>
      <c r="L365" s="210"/>
      <c r="M365" s="211"/>
      <c r="N365" s="212" t="s">
        <v>40</v>
      </c>
      <c r="O365" s="60"/>
      <c r="P365" s="171" t="n">
        <f aca="false">O365*H365</f>
        <v>0</v>
      </c>
      <c r="Q365" s="171" t="n">
        <v>9E-005</v>
      </c>
      <c r="R365" s="171" t="n">
        <f aca="false">Q365*H365</f>
        <v>0.00018</v>
      </c>
      <c r="S365" s="171" t="n">
        <v>0</v>
      </c>
      <c r="T365" s="172" t="n">
        <f aca="false">S365*H365</f>
        <v>0</v>
      </c>
      <c r="U365" s="22"/>
      <c r="V365" s="22"/>
      <c r="W365" s="22"/>
      <c r="X365" s="22"/>
      <c r="Y365" s="22"/>
      <c r="Z365" s="22"/>
      <c r="AA365" s="22"/>
      <c r="AB365" s="22"/>
      <c r="AC365" s="22"/>
      <c r="AD365" s="22"/>
      <c r="AE365" s="22"/>
      <c r="AR365" s="173" t="s">
        <v>294</v>
      </c>
      <c r="AT365" s="173" t="s">
        <v>204</v>
      </c>
      <c r="AU365" s="173" t="s">
        <v>82</v>
      </c>
      <c r="AY365" s="3" t="s">
        <v>129</v>
      </c>
      <c r="BE365" s="174" t="n">
        <f aca="false">IF(N365="základní",J365,0)</f>
        <v>0</v>
      </c>
      <c r="BF365" s="174" t="n">
        <f aca="false">IF(N365="snížená",J365,0)</f>
        <v>0</v>
      </c>
      <c r="BG365" s="174" t="n">
        <f aca="false">IF(N365="zákl. přenesená",J365,0)</f>
        <v>0</v>
      </c>
      <c r="BH365" s="174" t="n">
        <f aca="false">IF(N365="sníž. přenesená",J365,0)</f>
        <v>0</v>
      </c>
      <c r="BI365" s="174" t="n">
        <f aca="false">IF(N365="nulová",J365,0)</f>
        <v>0</v>
      </c>
      <c r="BJ365" s="3" t="s">
        <v>80</v>
      </c>
      <c r="BK365" s="174" t="n">
        <f aca="false">ROUND(I365*H365,2)</f>
        <v>0</v>
      </c>
      <c r="BL365" s="3" t="s">
        <v>213</v>
      </c>
      <c r="BM365" s="173" t="s">
        <v>640</v>
      </c>
    </row>
    <row r="366" s="27" customFormat="true" ht="33" hidden="false" customHeight="true" outlineLevel="0" collapsed="false">
      <c r="A366" s="22"/>
      <c r="B366" s="160"/>
      <c r="C366" s="161" t="s">
        <v>641</v>
      </c>
      <c r="D366" s="161" t="s">
        <v>132</v>
      </c>
      <c r="E366" s="162" t="s">
        <v>642</v>
      </c>
      <c r="F366" s="163" t="s">
        <v>643</v>
      </c>
      <c r="G366" s="164" t="s">
        <v>281</v>
      </c>
      <c r="H366" s="165" t="n">
        <v>10</v>
      </c>
      <c r="I366" s="166"/>
      <c r="J366" s="167" t="n">
        <f aca="false">ROUND(I366*H366,2)</f>
        <v>0</v>
      </c>
      <c r="K366" s="168" t="s">
        <v>136</v>
      </c>
      <c r="L366" s="23"/>
      <c r="M366" s="169"/>
      <c r="N366" s="170" t="s">
        <v>40</v>
      </c>
      <c r="O366" s="60"/>
      <c r="P366" s="171" t="n">
        <f aca="false">O366*H366</f>
        <v>0</v>
      </c>
      <c r="Q366" s="171" t="n">
        <v>0</v>
      </c>
      <c r="R366" s="171" t="n">
        <f aca="false">Q366*H366</f>
        <v>0</v>
      </c>
      <c r="S366" s="171" t="n">
        <v>0</v>
      </c>
      <c r="T366" s="172" t="n">
        <f aca="false">S366*H366</f>
        <v>0</v>
      </c>
      <c r="U366" s="22"/>
      <c r="V366" s="22"/>
      <c r="W366" s="22"/>
      <c r="X366" s="22"/>
      <c r="Y366" s="22"/>
      <c r="Z366" s="22"/>
      <c r="AA366" s="22"/>
      <c r="AB366" s="22"/>
      <c r="AC366" s="22"/>
      <c r="AD366" s="22"/>
      <c r="AE366" s="22"/>
      <c r="AR366" s="173" t="s">
        <v>213</v>
      </c>
      <c r="AT366" s="173" t="s">
        <v>132</v>
      </c>
      <c r="AU366" s="173" t="s">
        <v>82</v>
      </c>
      <c r="AY366" s="3" t="s">
        <v>129</v>
      </c>
      <c r="BE366" s="174" t="n">
        <f aca="false">IF(N366="základní",J366,0)</f>
        <v>0</v>
      </c>
      <c r="BF366" s="174" t="n">
        <f aca="false">IF(N366="snížená",J366,0)</f>
        <v>0</v>
      </c>
      <c r="BG366" s="174" t="n">
        <f aca="false">IF(N366="zákl. přenesená",J366,0)</f>
        <v>0</v>
      </c>
      <c r="BH366" s="174" t="n">
        <f aca="false">IF(N366="sníž. přenesená",J366,0)</f>
        <v>0</v>
      </c>
      <c r="BI366" s="174" t="n">
        <f aca="false">IF(N366="nulová",J366,0)</f>
        <v>0</v>
      </c>
      <c r="BJ366" s="3" t="s">
        <v>80</v>
      </c>
      <c r="BK366" s="174" t="n">
        <f aca="false">ROUND(I366*H366,2)</f>
        <v>0</v>
      </c>
      <c r="BL366" s="3" t="s">
        <v>213</v>
      </c>
      <c r="BM366" s="173" t="s">
        <v>644</v>
      </c>
    </row>
    <row r="367" s="27" customFormat="true" ht="19.4" hidden="false" customHeight="false" outlineLevel="0" collapsed="false">
      <c r="A367" s="22"/>
      <c r="B367" s="160"/>
      <c r="C367" s="202" t="s">
        <v>645</v>
      </c>
      <c r="D367" s="202" t="s">
        <v>204</v>
      </c>
      <c r="E367" s="203" t="s">
        <v>646</v>
      </c>
      <c r="F367" s="204" t="s">
        <v>647</v>
      </c>
      <c r="G367" s="205" t="s">
        <v>281</v>
      </c>
      <c r="H367" s="206" t="n">
        <v>10.5</v>
      </c>
      <c r="I367" s="207"/>
      <c r="J367" s="208" t="n">
        <f aca="false">ROUND(I367*H367,2)</f>
        <v>0</v>
      </c>
      <c r="K367" s="209" t="s">
        <v>136</v>
      </c>
      <c r="L367" s="210"/>
      <c r="M367" s="211"/>
      <c r="N367" s="212" t="s">
        <v>40</v>
      </c>
      <c r="O367" s="60"/>
      <c r="P367" s="171" t="n">
        <f aca="false">O367*H367</f>
        <v>0</v>
      </c>
      <c r="Q367" s="171" t="n">
        <v>4E-005</v>
      </c>
      <c r="R367" s="171" t="n">
        <f aca="false">Q367*H367</f>
        <v>0.00042</v>
      </c>
      <c r="S367" s="171" t="n">
        <v>0</v>
      </c>
      <c r="T367" s="172" t="n">
        <f aca="false">S367*H367</f>
        <v>0</v>
      </c>
      <c r="U367" s="22"/>
      <c r="V367" s="22"/>
      <c r="W367" s="22"/>
      <c r="X367" s="22"/>
      <c r="Y367" s="22"/>
      <c r="Z367" s="22"/>
      <c r="AA367" s="22"/>
      <c r="AB367" s="22"/>
      <c r="AC367" s="22"/>
      <c r="AD367" s="22"/>
      <c r="AE367" s="22"/>
      <c r="AR367" s="173" t="s">
        <v>294</v>
      </c>
      <c r="AT367" s="173" t="s">
        <v>204</v>
      </c>
      <c r="AU367" s="173" t="s">
        <v>82</v>
      </c>
      <c r="AY367" s="3" t="s">
        <v>129</v>
      </c>
      <c r="BE367" s="174" t="n">
        <f aca="false">IF(N367="základní",J367,0)</f>
        <v>0</v>
      </c>
      <c r="BF367" s="174" t="n">
        <f aca="false">IF(N367="snížená",J367,0)</f>
        <v>0</v>
      </c>
      <c r="BG367" s="174" t="n">
        <f aca="false">IF(N367="zákl. přenesená",J367,0)</f>
        <v>0</v>
      </c>
      <c r="BH367" s="174" t="n">
        <f aca="false">IF(N367="sníž. přenesená",J367,0)</f>
        <v>0</v>
      </c>
      <c r="BI367" s="174" t="n">
        <f aca="false">IF(N367="nulová",J367,0)</f>
        <v>0</v>
      </c>
      <c r="BJ367" s="3" t="s">
        <v>80</v>
      </c>
      <c r="BK367" s="174" t="n">
        <f aca="false">ROUND(I367*H367,2)</f>
        <v>0</v>
      </c>
      <c r="BL367" s="3" t="s">
        <v>213</v>
      </c>
      <c r="BM367" s="173" t="s">
        <v>648</v>
      </c>
    </row>
    <row r="368" s="175" customFormat="true" ht="12.8" hidden="false" customHeight="false" outlineLevel="0" collapsed="false">
      <c r="B368" s="176"/>
      <c r="D368" s="110" t="s">
        <v>142</v>
      </c>
      <c r="F368" s="178" t="s">
        <v>628</v>
      </c>
      <c r="H368" s="179" t="n">
        <v>10.5</v>
      </c>
      <c r="I368" s="180"/>
      <c r="L368" s="176"/>
      <c r="M368" s="181"/>
      <c r="N368" s="182"/>
      <c r="O368" s="182"/>
      <c r="P368" s="182"/>
      <c r="Q368" s="182"/>
      <c r="R368" s="182"/>
      <c r="S368" s="182"/>
      <c r="T368" s="183"/>
      <c r="AT368" s="177" t="s">
        <v>142</v>
      </c>
      <c r="AU368" s="177" t="s">
        <v>82</v>
      </c>
      <c r="AV368" s="175" t="s">
        <v>82</v>
      </c>
      <c r="AW368" s="175" t="s">
        <v>2</v>
      </c>
      <c r="AX368" s="175" t="s">
        <v>80</v>
      </c>
      <c r="AY368" s="177" t="s">
        <v>129</v>
      </c>
    </row>
    <row r="369" s="27" customFormat="true" ht="19.4" hidden="false" customHeight="false" outlineLevel="0" collapsed="false">
      <c r="A369" s="22"/>
      <c r="B369" s="160"/>
      <c r="C369" s="161" t="s">
        <v>649</v>
      </c>
      <c r="D369" s="161" t="s">
        <v>132</v>
      </c>
      <c r="E369" s="162" t="s">
        <v>650</v>
      </c>
      <c r="F369" s="163" t="s">
        <v>651</v>
      </c>
      <c r="G369" s="164" t="s">
        <v>281</v>
      </c>
      <c r="H369" s="165" t="n">
        <v>90</v>
      </c>
      <c r="I369" s="166"/>
      <c r="J369" s="167" t="n">
        <f aca="false">ROUND(I369*H369,2)</f>
        <v>0</v>
      </c>
      <c r="K369" s="168" t="s">
        <v>136</v>
      </c>
      <c r="L369" s="23"/>
      <c r="M369" s="169"/>
      <c r="N369" s="170" t="s">
        <v>40</v>
      </c>
      <c r="O369" s="60"/>
      <c r="P369" s="171" t="n">
        <f aca="false">O369*H369</f>
        <v>0</v>
      </c>
      <c r="Q369" s="171" t="n">
        <v>0</v>
      </c>
      <c r="R369" s="171" t="n">
        <f aca="false">Q369*H369</f>
        <v>0</v>
      </c>
      <c r="S369" s="171" t="n">
        <v>0</v>
      </c>
      <c r="T369" s="172" t="n">
        <f aca="false">S369*H369</f>
        <v>0</v>
      </c>
      <c r="U369" s="22"/>
      <c r="V369" s="22"/>
      <c r="W369" s="22"/>
      <c r="X369" s="22"/>
      <c r="Y369" s="22"/>
      <c r="Z369" s="22"/>
      <c r="AA369" s="22"/>
      <c r="AB369" s="22"/>
      <c r="AC369" s="22"/>
      <c r="AD369" s="22"/>
      <c r="AE369" s="22"/>
      <c r="AR369" s="173" t="s">
        <v>213</v>
      </c>
      <c r="AT369" s="173" t="s">
        <v>132</v>
      </c>
      <c r="AU369" s="173" t="s">
        <v>82</v>
      </c>
      <c r="AY369" s="3" t="s">
        <v>129</v>
      </c>
      <c r="BE369" s="174" t="n">
        <f aca="false">IF(N369="základní",J369,0)</f>
        <v>0</v>
      </c>
      <c r="BF369" s="174" t="n">
        <f aca="false">IF(N369="snížená",J369,0)</f>
        <v>0</v>
      </c>
      <c r="BG369" s="174" t="n">
        <f aca="false">IF(N369="zákl. přenesená",J369,0)</f>
        <v>0</v>
      </c>
      <c r="BH369" s="174" t="n">
        <f aca="false">IF(N369="sníž. přenesená",J369,0)</f>
        <v>0</v>
      </c>
      <c r="BI369" s="174" t="n">
        <f aca="false">IF(N369="nulová",J369,0)</f>
        <v>0</v>
      </c>
      <c r="BJ369" s="3" t="s">
        <v>80</v>
      </c>
      <c r="BK369" s="174" t="n">
        <f aca="false">ROUND(I369*H369,2)</f>
        <v>0</v>
      </c>
      <c r="BL369" s="3" t="s">
        <v>213</v>
      </c>
      <c r="BM369" s="173" t="s">
        <v>652</v>
      </c>
    </row>
    <row r="370" s="27" customFormat="true" ht="19.4" hidden="false" customHeight="false" outlineLevel="0" collapsed="false">
      <c r="A370" s="22"/>
      <c r="B370" s="160"/>
      <c r="C370" s="202" t="s">
        <v>653</v>
      </c>
      <c r="D370" s="202" t="s">
        <v>204</v>
      </c>
      <c r="E370" s="203" t="s">
        <v>654</v>
      </c>
      <c r="F370" s="204" t="s">
        <v>655</v>
      </c>
      <c r="G370" s="205" t="s">
        <v>281</v>
      </c>
      <c r="H370" s="206" t="n">
        <v>42</v>
      </c>
      <c r="I370" s="207"/>
      <c r="J370" s="208" t="n">
        <f aca="false">ROUND(I370*H370,2)</f>
        <v>0</v>
      </c>
      <c r="K370" s="209" t="s">
        <v>136</v>
      </c>
      <c r="L370" s="210"/>
      <c r="M370" s="211"/>
      <c r="N370" s="212" t="s">
        <v>40</v>
      </c>
      <c r="O370" s="60"/>
      <c r="P370" s="171" t="n">
        <f aca="false">O370*H370</f>
        <v>0</v>
      </c>
      <c r="Q370" s="171" t="n">
        <v>0.00012</v>
      </c>
      <c r="R370" s="171" t="n">
        <f aca="false">Q370*H370</f>
        <v>0.00504</v>
      </c>
      <c r="S370" s="171" t="n">
        <v>0</v>
      </c>
      <c r="T370" s="172" t="n">
        <f aca="false">S370*H370</f>
        <v>0</v>
      </c>
      <c r="U370" s="22"/>
      <c r="V370" s="22"/>
      <c r="W370" s="22"/>
      <c r="X370" s="22"/>
      <c r="Y370" s="22"/>
      <c r="Z370" s="22"/>
      <c r="AA370" s="22"/>
      <c r="AB370" s="22"/>
      <c r="AC370" s="22"/>
      <c r="AD370" s="22"/>
      <c r="AE370" s="22"/>
      <c r="AR370" s="173" t="s">
        <v>294</v>
      </c>
      <c r="AT370" s="173" t="s">
        <v>204</v>
      </c>
      <c r="AU370" s="173" t="s">
        <v>82</v>
      </c>
      <c r="AY370" s="3" t="s">
        <v>129</v>
      </c>
      <c r="BE370" s="174" t="n">
        <f aca="false">IF(N370="základní",J370,0)</f>
        <v>0</v>
      </c>
      <c r="BF370" s="174" t="n">
        <f aca="false">IF(N370="snížená",J370,0)</f>
        <v>0</v>
      </c>
      <c r="BG370" s="174" t="n">
        <f aca="false">IF(N370="zákl. přenesená",J370,0)</f>
        <v>0</v>
      </c>
      <c r="BH370" s="174" t="n">
        <f aca="false">IF(N370="sníž. přenesená",J370,0)</f>
        <v>0</v>
      </c>
      <c r="BI370" s="174" t="n">
        <f aca="false">IF(N370="nulová",J370,0)</f>
        <v>0</v>
      </c>
      <c r="BJ370" s="3" t="s">
        <v>80</v>
      </c>
      <c r="BK370" s="174" t="n">
        <f aca="false">ROUND(I370*H370,2)</f>
        <v>0</v>
      </c>
      <c r="BL370" s="3" t="s">
        <v>213</v>
      </c>
      <c r="BM370" s="173" t="s">
        <v>656</v>
      </c>
    </row>
    <row r="371" s="175" customFormat="true" ht="12.8" hidden="false" customHeight="false" outlineLevel="0" collapsed="false">
      <c r="B371" s="176"/>
      <c r="D371" s="110" t="s">
        <v>142</v>
      </c>
      <c r="F371" s="178" t="s">
        <v>657</v>
      </c>
      <c r="H371" s="179" t="n">
        <v>42</v>
      </c>
      <c r="I371" s="180"/>
      <c r="L371" s="176"/>
      <c r="M371" s="181"/>
      <c r="N371" s="182"/>
      <c r="O371" s="182"/>
      <c r="P371" s="182"/>
      <c r="Q371" s="182"/>
      <c r="R371" s="182"/>
      <c r="S371" s="182"/>
      <c r="T371" s="183"/>
      <c r="AT371" s="177" t="s">
        <v>142</v>
      </c>
      <c r="AU371" s="177" t="s">
        <v>82</v>
      </c>
      <c r="AV371" s="175" t="s">
        <v>82</v>
      </c>
      <c r="AW371" s="175" t="s">
        <v>2</v>
      </c>
      <c r="AX371" s="175" t="s">
        <v>80</v>
      </c>
      <c r="AY371" s="177" t="s">
        <v>129</v>
      </c>
    </row>
    <row r="372" s="27" customFormat="true" ht="19.4" hidden="false" customHeight="false" outlineLevel="0" collapsed="false">
      <c r="A372" s="22"/>
      <c r="B372" s="160"/>
      <c r="C372" s="202" t="s">
        <v>658</v>
      </c>
      <c r="D372" s="202" t="s">
        <v>204</v>
      </c>
      <c r="E372" s="203" t="s">
        <v>659</v>
      </c>
      <c r="F372" s="204" t="s">
        <v>660</v>
      </c>
      <c r="G372" s="205" t="s">
        <v>281</v>
      </c>
      <c r="H372" s="206" t="n">
        <v>52.5</v>
      </c>
      <c r="I372" s="207"/>
      <c r="J372" s="208" t="n">
        <f aca="false">ROUND(I372*H372,2)</f>
        <v>0</v>
      </c>
      <c r="K372" s="209" t="s">
        <v>136</v>
      </c>
      <c r="L372" s="210"/>
      <c r="M372" s="211"/>
      <c r="N372" s="212" t="s">
        <v>40</v>
      </c>
      <c r="O372" s="60"/>
      <c r="P372" s="171" t="n">
        <f aca="false">O372*H372</f>
        <v>0</v>
      </c>
      <c r="Q372" s="171" t="n">
        <v>0.00017</v>
      </c>
      <c r="R372" s="171" t="n">
        <f aca="false">Q372*H372</f>
        <v>0.008925</v>
      </c>
      <c r="S372" s="171" t="n">
        <v>0</v>
      </c>
      <c r="T372" s="172" t="n">
        <f aca="false">S372*H372</f>
        <v>0</v>
      </c>
      <c r="U372" s="22"/>
      <c r="V372" s="22"/>
      <c r="W372" s="22"/>
      <c r="X372" s="22"/>
      <c r="Y372" s="22"/>
      <c r="Z372" s="22"/>
      <c r="AA372" s="22"/>
      <c r="AB372" s="22"/>
      <c r="AC372" s="22"/>
      <c r="AD372" s="22"/>
      <c r="AE372" s="22"/>
      <c r="AR372" s="173" t="s">
        <v>294</v>
      </c>
      <c r="AT372" s="173" t="s">
        <v>204</v>
      </c>
      <c r="AU372" s="173" t="s">
        <v>82</v>
      </c>
      <c r="AY372" s="3" t="s">
        <v>129</v>
      </c>
      <c r="BE372" s="174" t="n">
        <f aca="false">IF(N372="základní",J372,0)</f>
        <v>0</v>
      </c>
      <c r="BF372" s="174" t="n">
        <f aca="false">IF(N372="snížená",J372,0)</f>
        <v>0</v>
      </c>
      <c r="BG372" s="174" t="n">
        <f aca="false">IF(N372="zákl. přenesená",J372,0)</f>
        <v>0</v>
      </c>
      <c r="BH372" s="174" t="n">
        <f aca="false">IF(N372="sníž. přenesená",J372,0)</f>
        <v>0</v>
      </c>
      <c r="BI372" s="174" t="n">
        <f aca="false">IF(N372="nulová",J372,0)</f>
        <v>0</v>
      </c>
      <c r="BJ372" s="3" t="s">
        <v>80</v>
      </c>
      <c r="BK372" s="174" t="n">
        <f aca="false">ROUND(I372*H372,2)</f>
        <v>0</v>
      </c>
      <c r="BL372" s="3" t="s">
        <v>213</v>
      </c>
      <c r="BM372" s="173" t="s">
        <v>661</v>
      </c>
    </row>
    <row r="373" s="175" customFormat="true" ht="12.8" hidden="false" customHeight="false" outlineLevel="0" collapsed="false">
      <c r="B373" s="176"/>
      <c r="D373" s="110" t="s">
        <v>142</v>
      </c>
      <c r="F373" s="178" t="s">
        <v>662</v>
      </c>
      <c r="H373" s="179" t="n">
        <v>52.5</v>
      </c>
      <c r="I373" s="180"/>
      <c r="L373" s="176"/>
      <c r="M373" s="181"/>
      <c r="N373" s="182"/>
      <c r="O373" s="182"/>
      <c r="P373" s="182"/>
      <c r="Q373" s="182"/>
      <c r="R373" s="182"/>
      <c r="S373" s="182"/>
      <c r="T373" s="183"/>
      <c r="AT373" s="177" t="s">
        <v>142</v>
      </c>
      <c r="AU373" s="177" t="s">
        <v>82</v>
      </c>
      <c r="AV373" s="175" t="s">
        <v>82</v>
      </c>
      <c r="AW373" s="175" t="s">
        <v>2</v>
      </c>
      <c r="AX373" s="175" t="s">
        <v>80</v>
      </c>
      <c r="AY373" s="177" t="s">
        <v>129</v>
      </c>
    </row>
    <row r="374" s="27" customFormat="true" ht="44.25" hidden="false" customHeight="true" outlineLevel="0" collapsed="false">
      <c r="A374" s="22"/>
      <c r="B374" s="160"/>
      <c r="C374" s="161" t="s">
        <v>663</v>
      </c>
      <c r="D374" s="161" t="s">
        <v>132</v>
      </c>
      <c r="E374" s="162" t="s">
        <v>664</v>
      </c>
      <c r="F374" s="163" t="s">
        <v>665</v>
      </c>
      <c r="G374" s="164" t="s">
        <v>281</v>
      </c>
      <c r="H374" s="165" t="n">
        <v>80</v>
      </c>
      <c r="I374" s="166"/>
      <c r="J374" s="167" t="n">
        <f aca="false">ROUND(I374*H374,2)</f>
        <v>0</v>
      </c>
      <c r="K374" s="168" t="s">
        <v>136</v>
      </c>
      <c r="L374" s="23"/>
      <c r="M374" s="169"/>
      <c r="N374" s="170" t="s">
        <v>40</v>
      </c>
      <c r="O374" s="60"/>
      <c r="P374" s="171" t="n">
        <f aca="false">O374*H374</f>
        <v>0</v>
      </c>
      <c r="Q374" s="171" t="n">
        <v>0</v>
      </c>
      <c r="R374" s="171" t="n">
        <f aca="false">Q374*H374</f>
        <v>0</v>
      </c>
      <c r="S374" s="171" t="n">
        <v>0.00048</v>
      </c>
      <c r="T374" s="172" t="n">
        <f aca="false">S374*H374</f>
        <v>0.0384</v>
      </c>
      <c r="U374" s="22"/>
      <c r="V374" s="22"/>
      <c r="W374" s="22"/>
      <c r="X374" s="22"/>
      <c r="Y374" s="22"/>
      <c r="Z374" s="22"/>
      <c r="AA374" s="22"/>
      <c r="AB374" s="22"/>
      <c r="AC374" s="22"/>
      <c r="AD374" s="22"/>
      <c r="AE374" s="22"/>
      <c r="AR374" s="173" t="s">
        <v>213</v>
      </c>
      <c r="AT374" s="173" t="s">
        <v>132</v>
      </c>
      <c r="AU374" s="173" t="s">
        <v>82</v>
      </c>
      <c r="AY374" s="3" t="s">
        <v>129</v>
      </c>
      <c r="BE374" s="174" t="n">
        <f aca="false">IF(N374="základní",J374,0)</f>
        <v>0</v>
      </c>
      <c r="BF374" s="174" t="n">
        <f aca="false">IF(N374="snížená",J374,0)</f>
        <v>0</v>
      </c>
      <c r="BG374" s="174" t="n">
        <f aca="false">IF(N374="zákl. přenesená",J374,0)</f>
        <v>0</v>
      </c>
      <c r="BH374" s="174" t="n">
        <f aca="false">IF(N374="sníž. přenesená",J374,0)</f>
        <v>0</v>
      </c>
      <c r="BI374" s="174" t="n">
        <f aca="false">IF(N374="nulová",J374,0)</f>
        <v>0</v>
      </c>
      <c r="BJ374" s="3" t="s">
        <v>80</v>
      </c>
      <c r="BK374" s="174" t="n">
        <f aca="false">ROUND(I374*H374,2)</f>
        <v>0</v>
      </c>
      <c r="BL374" s="3" t="s">
        <v>213</v>
      </c>
      <c r="BM374" s="173" t="s">
        <v>666</v>
      </c>
    </row>
    <row r="375" s="27" customFormat="true" ht="19.4" hidden="false" customHeight="false" outlineLevel="0" collapsed="false">
      <c r="A375" s="22"/>
      <c r="B375" s="160"/>
      <c r="C375" s="161" t="s">
        <v>667</v>
      </c>
      <c r="D375" s="161" t="s">
        <v>132</v>
      </c>
      <c r="E375" s="162" t="s">
        <v>668</v>
      </c>
      <c r="F375" s="163" t="s">
        <v>669</v>
      </c>
      <c r="G375" s="164" t="s">
        <v>183</v>
      </c>
      <c r="H375" s="165" t="n">
        <v>120</v>
      </c>
      <c r="I375" s="166"/>
      <c r="J375" s="167" t="n">
        <f aca="false">ROUND(I375*H375,2)</f>
        <v>0</v>
      </c>
      <c r="K375" s="168" t="s">
        <v>136</v>
      </c>
      <c r="L375" s="23"/>
      <c r="M375" s="169"/>
      <c r="N375" s="170" t="s">
        <v>40</v>
      </c>
      <c r="O375" s="60"/>
      <c r="P375" s="171" t="n">
        <f aca="false">O375*H375</f>
        <v>0</v>
      </c>
      <c r="Q375" s="171" t="n">
        <v>0</v>
      </c>
      <c r="R375" s="171" t="n">
        <f aca="false">Q375*H375</f>
        <v>0</v>
      </c>
      <c r="S375" s="171" t="n">
        <v>0</v>
      </c>
      <c r="T375" s="172" t="n">
        <f aca="false">S375*H375</f>
        <v>0</v>
      </c>
      <c r="U375" s="22"/>
      <c r="V375" s="22"/>
      <c r="W375" s="22"/>
      <c r="X375" s="22"/>
      <c r="Y375" s="22"/>
      <c r="Z375" s="22"/>
      <c r="AA375" s="22"/>
      <c r="AB375" s="22"/>
      <c r="AC375" s="22"/>
      <c r="AD375" s="22"/>
      <c r="AE375" s="22"/>
      <c r="AR375" s="173" t="s">
        <v>213</v>
      </c>
      <c r="AT375" s="173" t="s">
        <v>132</v>
      </c>
      <c r="AU375" s="173" t="s">
        <v>82</v>
      </c>
      <c r="AY375" s="3" t="s">
        <v>129</v>
      </c>
      <c r="BE375" s="174" t="n">
        <f aca="false">IF(N375="základní",J375,0)</f>
        <v>0</v>
      </c>
      <c r="BF375" s="174" t="n">
        <f aca="false">IF(N375="snížená",J375,0)</f>
        <v>0</v>
      </c>
      <c r="BG375" s="174" t="n">
        <f aca="false">IF(N375="zákl. přenesená",J375,0)</f>
        <v>0</v>
      </c>
      <c r="BH375" s="174" t="n">
        <f aca="false">IF(N375="sníž. přenesená",J375,0)</f>
        <v>0</v>
      </c>
      <c r="BI375" s="174" t="n">
        <f aca="false">IF(N375="nulová",J375,0)</f>
        <v>0</v>
      </c>
      <c r="BJ375" s="3" t="s">
        <v>80</v>
      </c>
      <c r="BK375" s="174" t="n">
        <f aca="false">ROUND(I375*H375,2)</f>
        <v>0</v>
      </c>
      <c r="BL375" s="3" t="s">
        <v>213</v>
      </c>
      <c r="BM375" s="173" t="s">
        <v>670</v>
      </c>
    </row>
    <row r="376" s="27" customFormat="true" ht="12.8" hidden="false" customHeight="false" outlineLevel="0" collapsed="false">
      <c r="A376" s="22"/>
      <c r="B376" s="160"/>
      <c r="C376" s="161" t="s">
        <v>671</v>
      </c>
      <c r="D376" s="161" t="s">
        <v>132</v>
      </c>
      <c r="E376" s="162" t="s">
        <v>672</v>
      </c>
      <c r="F376" s="163" t="s">
        <v>673</v>
      </c>
      <c r="G376" s="164" t="s">
        <v>183</v>
      </c>
      <c r="H376" s="165" t="n">
        <v>12</v>
      </c>
      <c r="I376" s="166"/>
      <c r="J376" s="167" t="n">
        <f aca="false">ROUND(I376*H376,2)</f>
        <v>0</v>
      </c>
      <c r="K376" s="168" t="s">
        <v>136</v>
      </c>
      <c r="L376" s="23"/>
      <c r="M376" s="169"/>
      <c r="N376" s="170" t="s">
        <v>40</v>
      </c>
      <c r="O376" s="60"/>
      <c r="P376" s="171" t="n">
        <f aca="false">O376*H376</f>
        <v>0</v>
      </c>
      <c r="Q376" s="171" t="n">
        <v>0</v>
      </c>
      <c r="R376" s="171" t="n">
        <f aca="false">Q376*H376</f>
        <v>0</v>
      </c>
      <c r="S376" s="171" t="n">
        <v>0</v>
      </c>
      <c r="T376" s="172" t="n">
        <f aca="false">S376*H376</f>
        <v>0</v>
      </c>
      <c r="U376" s="22"/>
      <c r="V376" s="22"/>
      <c r="W376" s="22"/>
      <c r="X376" s="22"/>
      <c r="Y376" s="22"/>
      <c r="Z376" s="22"/>
      <c r="AA376" s="22"/>
      <c r="AB376" s="22"/>
      <c r="AC376" s="22"/>
      <c r="AD376" s="22"/>
      <c r="AE376" s="22"/>
      <c r="AR376" s="173" t="s">
        <v>213</v>
      </c>
      <c r="AT376" s="173" t="s">
        <v>132</v>
      </c>
      <c r="AU376" s="173" t="s">
        <v>82</v>
      </c>
      <c r="AY376" s="3" t="s">
        <v>129</v>
      </c>
      <c r="BE376" s="174" t="n">
        <f aca="false">IF(N376="základní",J376,0)</f>
        <v>0</v>
      </c>
      <c r="BF376" s="174" t="n">
        <f aca="false">IF(N376="snížená",J376,0)</f>
        <v>0</v>
      </c>
      <c r="BG376" s="174" t="n">
        <f aca="false">IF(N376="zákl. přenesená",J376,0)</f>
        <v>0</v>
      </c>
      <c r="BH376" s="174" t="n">
        <f aca="false">IF(N376="sníž. přenesená",J376,0)</f>
        <v>0</v>
      </c>
      <c r="BI376" s="174" t="n">
        <f aca="false">IF(N376="nulová",J376,0)</f>
        <v>0</v>
      </c>
      <c r="BJ376" s="3" t="s">
        <v>80</v>
      </c>
      <c r="BK376" s="174" t="n">
        <f aca="false">ROUND(I376*H376,2)</f>
        <v>0</v>
      </c>
      <c r="BL376" s="3" t="s">
        <v>213</v>
      </c>
      <c r="BM376" s="173" t="s">
        <v>674</v>
      </c>
    </row>
    <row r="377" s="27" customFormat="true" ht="16.5" hidden="false" customHeight="true" outlineLevel="0" collapsed="false">
      <c r="A377" s="22"/>
      <c r="B377" s="160"/>
      <c r="C377" s="202" t="s">
        <v>675</v>
      </c>
      <c r="D377" s="202" t="s">
        <v>204</v>
      </c>
      <c r="E377" s="203" t="s">
        <v>676</v>
      </c>
      <c r="F377" s="204" t="s">
        <v>677</v>
      </c>
      <c r="G377" s="205" t="s">
        <v>183</v>
      </c>
      <c r="H377" s="206" t="n">
        <v>12</v>
      </c>
      <c r="I377" s="207"/>
      <c r="J377" s="208" t="n">
        <f aca="false">ROUND(I377*H377,2)</f>
        <v>0</v>
      </c>
      <c r="K377" s="209"/>
      <c r="L377" s="210"/>
      <c r="M377" s="211"/>
      <c r="N377" s="212" t="s">
        <v>40</v>
      </c>
      <c r="O377" s="60"/>
      <c r="P377" s="171" t="n">
        <f aca="false">O377*H377</f>
        <v>0</v>
      </c>
      <c r="Q377" s="171" t="n">
        <v>0.00011</v>
      </c>
      <c r="R377" s="171" t="n">
        <f aca="false">Q377*H377</f>
        <v>0.00132</v>
      </c>
      <c r="S377" s="171" t="n">
        <v>0</v>
      </c>
      <c r="T377" s="172" t="n">
        <f aca="false">S377*H377</f>
        <v>0</v>
      </c>
      <c r="U377" s="22"/>
      <c r="V377" s="22"/>
      <c r="W377" s="22"/>
      <c r="X377" s="22"/>
      <c r="Y377" s="22"/>
      <c r="Z377" s="22"/>
      <c r="AA377" s="22"/>
      <c r="AB377" s="22"/>
      <c r="AC377" s="22"/>
      <c r="AD377" s="22"/>
      <c r="AE377" s="22"/>
      <c r="AR377" s="173" t="s">
        <v>294</v>
      </c>
      <c r="AT377" s="173" t="s">
        <v>204</v>
      </c>
      <c r="AU377" s="173" t="s">
        <v>82</v>
      </c>
      <c r="AY377" s="3" t="s">
        <v>129</v>
      </c>
      <c r="BE377" s="174" t="n">
        <f aca="false">IF(N377="základní",J377,0)</f>
        <v>0</v>
      </c>
      <c r="BF377" s="174" t="n">
        <f aca="false">IF(N377="snížená",J377,0)</f>
        <v>0</v>
      </c>
      <c r="BG377" s="174" t="n">
        <f aca="false">IF(N377="zákl. přenesená",J377,0)</f>
        <v>0</v>
      </c>
      <c r="BH377" s="174" t="n">
        <f aca="false">IF(N377="sníž. přenesená",J377,0)</f>
        <v>0</v>
      </c>
      <c r="BI377" s="174" t="n">
        <f aca="false">IF(N377="nulová",J377,0)</f>
        <v>0</v>
      </c>
      <c r="BJ377" s="3" t="s">
        <v>80</v>
      </c>
      <c r="BK377" s="174" t="n">
        <f aca="false">ROUND(I377*H377,2)</f>
        <v>0</v>
      </c>
      <c r="BL377" s="3" t="s">
        <v>213</v>
      </c>
      <c r="BM377" s="173" t="s">
        <v>678</v>
      </c>
    </row>
    <row r="378" s="27" customFormat="true" ht="33" hidden="false" customHeight="true" outlineLevel="0" collapsed="false">
      <c r="A378" s="22"/>
      <c r="B378" s="160"/>
      <c r="C378" s="161" t="s">
        <v>679</v>
      </c>
      <c r="D378" s="161" t="s">
        <v>132</v>
      </c>
      <c r="E378" s="162" t="s">
        <v>680</v>
      </c>
      <c r="F378" s="163" t="s">
        <v>681</v>
      </c>
      <c r="G378" s="164" t="s">
        <v>183</v>
      </c>
      <c r="H378" s="165" t="n">
        <v>12</v>
      </c>
      <c r="I378" s="166"/>
      <c r="J378" s="167" t="n">
        <f aca="false">ROUND(I378*H378,2)</f>
        <v>0</v>
      </c>
      <c r="K378" s="168" t="s">
        <v>136</v>
      </c>
      <c r="L378" s="23"/>
      <c r="M378" s="169"/>
      <c r="N378" s="170" t="s">
        <v>40</v>
      </c>
      <c r="O378" s="60"/>
      <c r="P378" s="171" t="n">
        <f aca="false">O378*H378</f>
        <v>0</v>
      </c>
      <c r="Q378" s="171" t="n">
        <v>0</v>
      </c>
      <c r="R378" s="171" t="n">
        <f aca="false">Q378*H378</f>
        <v>0</v>
      </c>
      <c r="S378" s="171" t="n">
        <v>4.8E-005</v>
      </c>
      <c r="T378" s="172" t="n">
        <f aca="false">S378*H378</f>
        <v>0.000576</v>
      </c>
      <c r="U378" s="22"/>
      <c r="V378" s="22"/>
      <c r="W378" s="22"/>
      <c r="X378" s="22"/>
      <c r="Y378" s="22"/>
      <c r="Z378" s="22"/>
      <c r="AA378" s="22"/>
      <c r="AB378" s="22"/>
      <c r="AC378" s="22"/>
      <c r="AD378" s="22"/>
      <c r="AE378" s="22"/>
      <c r="AR378" s="173" t="s">
        <v>213</v>
      </c>
      <c r="AT378" s="173" t="s">
        <v>132</v>
      </c>
      <c r="AU378" s="173" t="s">
        <v>82</v>
      </c>
      <c r="AY378" s="3" t="s">
        <v>129</v>
      </c>
      <c r="BE378" s="174" t="n">
        <f aca="false">IF(N378="základní",J378,0)</f>
        <v>0</v>
      </c>
      <c r="BF378" s="174" t="n">
        <f aca="false">IF(N378="snížená",J378,0)</f>
        <v>0</v>
      </c>
      <c r="BG378" s="174" t="n">
        <f aca="false">IF(N378="zákl. přenesená",J378,0)</f>
        <v>0</v>
      </c>
      <c r="BH378" s="174" t="n">
        <f aca="false">IF(N378="sníž. přenesená",J378,0)</f>
        <v>0</v>
      </c>
      <c r="BI378" s="174" t="n">
        <f aca="false">IF(N378="nulová",J378,0)</f>
        <v>0</v>
      </c>
      <c r="BJ378" s="3" t="s">
        <v>80</v>
      </c>
      <c r="BK378" s="174" t="n">
        <f aca="false">ROUND(I378*H378,2)</f>
        <v>0</v>
      </c>
      <c r="BL378" s="3" t="s">
        <v>213</v>
      </c>
      <c r="BM378" s="173" t="s">
        <v>682</v>
      </c>
    </row>
    <row r="379" s="27" customFormat="true" ht="19.4" hidden="false" customHeight="false" outlineLevel="0" collapsed="false">
      <c r="A379" s="22"/>
      <c r="B379" s="160"/>
      <c r="C379" s="161" t="s">
        <v>683</v>
      </c>
      <c r="D379" s="161" t="s">
        <v>132</v>
      </c>
      <c r="E379" s="162" t="s">
        <v>684</v>
      </c>
      <c r="F379" s="163" t="s">
        <v>685</v>
      </c>
      <c r="G379" s="164" t="s">
        <v>183</v>
      </c>
      <c r="H379" s="165" t="n">
        <v>8</v>
      </c>
      <c r="I379" s="166"/>
      <c r="J379" s="167" t="n">
        <f aca="false">ROUND(I379*H379,2)</f>
        <v>0</v>
      </c>
      <c r="K379" s="168" t="s">
        <v>136</v>
      </c>
      <c r="L379" s="23"/>
      <c r="M379" s="169"/>
      <c r="N379" s="170" t="s">
        <v>40</v>
      </c>
      <c r="O379" s="60"/>
      <c r="P379" s="171" t="n">
        <f aca="false">O379*H379</f>
        <v>0</v>
      </c>
      <c r="Q379" s="171" t="n">
        <v>0</v>
      </c>
      <c r="R379" s="171" t="n">
        <f aca="false">Q379*H379</f>
        <v>0</v>
      </c>
      <c r="S379" s="171" t="n">
        <v>0</v>
      </c>
      <c r="T379" s="172" t="n">
        <f aca="false">S379*H379</f>
        <v>0</v>
      </c>
      <c r="U379" s="22"/>
      <c r="V379" s="22"/>
      <c r="W379" s="22"/>
      <c r="X379" s="22"/>
      <c r="Y379" s="22"/>
      <c r="Z379" s="22"/>
      <c r="AA379" s="22"/>
      <c r="AB379" s="22"/>
      <c r="AC379" s="22"/>
      <c r="AD379" s="22"/>
      <c r="AE379" s="22"/>
      <c r="AR379" s="173" t="s">
        <v>213</v>
      </c>
      <c r="AT379" s="173" t="s">
        <v>132</v>
      </c>
      <c r="AU379" s="173" t="s">
        <v>82</v>
      </c>
      <c r="AY379" s="3" t="s">
        <v>129</v>
      </c>
      <c r="BE379" s="174" t="n">
        <f aca="false">IF(N379="základní",J379,0)</f>
        <v>0</v>
      </c>
      <c r="BF379" s="174" t="n">
        <f aca="false">IF(N379="snížená",J379,0)</f>
        <v>0</v>
      </c>
      <c r="BG379" s="174" t="n">
        <f aca="false">IF(N379="zákl. přenesená",J379,0)</f>
        <v>0</v>
      </c>
      <c r="BH379" s="174" t="n">
        <f aca="false">IF(N379="sníž. přenesená",J379,0)</f>
        <v>0</v>
      </c>
      <c r="BI379" s="174" t="n">
        <f aca="false">IF(N379="nulová",J379,0)</f>
        <v>0</v>
      </c>
      <c r="BJ379" s="3" t="s">
        <v>80</v>
      </c>
      <c r="BK379" s="174" t="n">
        <f aca="false">ROUND(I379*H379,2)</f>
        <v>0</v>
      </c>
      <c r="BL379" s="3" t="s">
        <v>213</v>
      </c>
      <c r="BM379" s="173" t="s">
        <v>686</v>
      </c>
    </row>
    <row r="380" s="27" customFormat="true" ht="16.5" hidden="false" customHeight="true" outlineLevel="0" collapsed="false">
      <c r="A380" s="22"/>
      <c r="B380" s="160"/>
      <c r="C380" s="202" t="s">
        <v>687</v>
      </c>
      <c r="D380" s="202" t="s">
        <v>204</v>
      </c>
      <c r="E380" s="203" t="s">
        <v>688</v>
      </c>
      <c r="F380" s="204" t="s">
        <v>689</v>
      </c>
      <c r="G380" s="205" t="s">
        <v>183</v>
      </c>
      <c r="H380" s="206" t="n">
        <v>8</v>
      </c>
      <c r="I380" s="207"/>
      <c r="J380" s="208" t="n">
        <f aca="false">ROUND(I380*H380,2)</f>
        <v>0</v>
      </c>
      <c r="K380" s="209"/>
      <c r="L380" s="210"/>
      <c r="M380" s="211"/>
      <c r="N380" s="212" t="s">
        <v>40</v>
      </c>
      <c r="O380" s="60"/>
      <c r="P380" s="171" t="n">
        <f aca="false">O380*H380</f>
        <v>0</v>
      </c>
      <c r="Q380" s="171" t="n">
        <v>9E-005</v>
      </c>
      <c r="R380" s="171" t="n">
        <f aca="false">Q380*H380</f>
        <v>0.00072</v>
      </c>
      <c r="S380" s="171" t="n">
        <v>0</v>
      </c>
      <c r="T380" s="172" t="n">
        <f aca="false">S380*H380</f>
        <v>0</v>
      </c>
      <c r="U380" s="22"/>
      <c r="V380" s="22"/>
      <c r="W380" s="22"/>
      <c r="X380" s="22"/>
      <c r="Y380" s="22"/>
      <c r="Z380" s="22"/>
      <c r="AA380" s="22"/>
      <c r="AB380" s="22"/>
      <c r="AC380" s="22"/>
      <c r="AD380" s="22"/>
      <c r="AE380" s="22"/>
      <c r="AR380" s="173" t="s">
        <v>294</v>
      </c>
      <c r="AT380" s="173" t="s">
        <v>204</v>
      </c>
      <c r="AU380" s="173" t="s">
        <v>82</v>
      </c>
      <c r="AY380" s="3" t="s">
        <v>129</v>
      </c>
      <c r="BE380" s="174" t="n">
        <f aca="false">IF(N380="základní",J380,0)</f>
        <v>0</v>
      </c>
      <c r="BF380" s="174" t="n">
        <f aca="false">IF(N380="snížená",J380,0)</f>
        <v>0</v>
      </c>
      <c r="BG380" s="174" t="n">
        <f aca="false">IF(N380="zákl. přenesená",J380,0)</f>
        <v>0</v>
      </c>
      <c r="BH380" s="174" t="n">
        <f aca="false">IF(N380="sníž. přenesená",J380,0)</f>
        <v>0</v>
      </c>
      <c r="BI380" s="174" t="n">
        <f aca="false">IF(N380="nulová",J380,0)</f>
        <v>0</v>
      </c>
      <c r="BJ380" s="3" t="s">
        <v>80</v>
      </c>
      <c r="BK380" s="174" t="n">
        <f aca="false">ROUND(I380*H380,2)</f>
        <v>0</v>
      </c>
      <c r="BL380" s="3" t="s">
        <v>213</v>
      </c>
      <c r="BM380" s="173" t="s">
        <v>690</v>
      </c>
    </row>
    <row r="381" s="27" customFormat="true" ht="28.35" hidden="false" customHeight="false" outlineLevel="0" collapsed="false">
      <c r="A381" s="22"/>
      <c r="B381" s="160"/>
      <c r="C381" s="161" t="s">
        <v>691</v>
      </c>
      <c r="D381" s="161" t="s">
        <v>132</v>
      </c>
      <c r="E381" s="162" t="s">
        <v>692</v>
      </c>
      <c r="F381" s="163" t="s">
        <v>693</v>
      </c>
      <c r="G381" s="164" t="s">
        <v>183</v>
      </c>
      <c r="H381" s="165" t="n">
        <v>8</v>
      </c>
      <c r="I381" s="166"/>
      <c r="J381" s="167" t="n">
        <f aca="false">ROUND(I381*H381,2)</f>
        <v>0</v>
      </c>
      <c r="K381" s="168" t="s">
        <v>136</v>
      </c>
      <c r="L381" s="23"/>
      <c r="M381" s="169"/>
      <c r="N381" s="170" t="s">
        <v>40</v>
      </c>
      <c r="O381" s="60"/>
      <c r="P381" s="171" t="n">
        <f aca="false">O381*H381</f>
        <v>0</v>
      </c>
      <c r="Q381" s="171" t="n">
        <v>0</v>
      </c>
      <c r="R381" s="171" t="n">
        <f aca="false">Q381*H381</f>
        <v>0</v>
      </c>
      <c r="S381" s="171" t="n">
        <v>4.8E-005</v>
      </c>
      <c r="T381" s="172" t="n">
        <f aca="false">S381*H381</f>
        <v>0.000384</v>
      </c>
      <c r="U381" s="22"/>
      <c r="V381" s="22"/>
      <c r="W381" s="22"/>
      <c r="X381" s="22"/>
      <c r="Y381" s="22"/>
      <c r="Z381" s="22"/>
      <c r="AA381" s="22"/>
      <c r="AB381" s="22"/>
      <c r="AC381" s="22"/>
      <c r="AD381" s="22"/>
      <c r="AE381" s="22"/>
      <c r="AR381" s="173" t="s">
        <v>213</v>
      </c>
      <c r="AT381" s="173" t="s">
        <v>132</v>
      </c>
      <c r="AU381" s="173" t="s">
        <v>82</v>
      </c>
      <c r="AY381" s="3" t="s">
        <v>129</v>
      </c>
      <c r="BE381" s="174" t="n">
        <f aca="false">IF(N381="základní",J381,0)</f>
        <v>0</v>
      </c>
      <c r="BF381" s="174" t="n">
        <f aca="false">IF(N381="snížená",J381,0)</f>
        <v>0</v>
      </c>
      <c r="BG381" s="174" t="n">
        <f aca="false">IF(N381="zákl. přenesená",J381,0)</f>
        <v>0</v>
      </c>
      <c r="BH381" s="174" t="n">
        <f aca="false">IF(N381="sníž. přenesená",J381,0)</f>
        <v>0</v>
      </c>
      <c r="BI381" s="174" t="n">
        <f aca="false">IF(N381="nulová",J381,0)</f>
        <v>0</v>
      </c>
      <c r="BJ381" s="3" t="s">
        <v>80</v>
      </c>
      <c r="BK381" s="174" t="n">
        <f aca="false">ROUND(I381*H381,2)</f>
        <v>0</v>
      </c>
      <c r="BL381" s="3" t="s">
        <v>213</v>
      </c>
      <c r="BM381" s="173" t="s">
        <v>694</v>
      </c>
    </row>
    <row r="382" s="27" customFormat="true" ht="19.4" hidden="false" customHeight="false" outlineLevel="0" collapsed="false">
      <c r="A382" s="22"/>
      <c r="B382" s="160"/>
      <c r="C382" s="161" t="s">
        <v>695</v>
      </c>
      <c r="D382" s="161" t="s">
        <v>132</v>
      </c>
      <c r="E382" s="162" t="s">
        <v>696</v>
      </c>
      <c r="F382" s="163" t="s">
        <v>697</v>
      </c>
      <c r="G382" s="164" t="s">
        <v>183</v>
      </c>
      <c r="H382" s="165" t="n">
        <v>12</v>
      </c>
      <c r="I382" s="166"/>
      <c r="J382" s="167" t="n">
        <f aca="false">ROUND(I382*H382,2)</f>
        <v>0</v>
      </c>
      <c r="K382" s="168" t="s">
        <v>136</v>
      </c>
      <c r="L382" s="23"/>
      <c r="M382" s="169"/>
      <c r="N382" s="170" t="s">
        <v>40</v>
      </c>
      <c r="O382" s="60"/>
      <c r="P382" s="171" t="n">
        <f aca="false">O382*H382</f>
        <v>0</v>
      </c>
      <c r="Q382" s="171" t="n">
        <v>0</v>
      </c>
      <c r="R382" s="171" t="n">
        <f aca="false">Q382*H382</f>
        <v>0</v>
      </c>
      <c r="S382" s="171" t="n">
        <v>0</v>
      </c>
      <c r="T382" s="172" t="n">
        <f aca="false">S382*H382</f>
        <v>0</v>
      </c>
      <c r="U382" s="22"/>
      <c r="V382" s="22"/>
      <c r="W382" s="22"/>
      <c r="X382" s="22"/>
      <c r="Y382" s="22"/>
      <c r="Z382" s="22"/>
      <c r="AA382" s="22"/>
      <c r="AB382" s="22"/>
      <c r="AC382" s="22"/>
      <c r="AD382" s="22"/>
      <c r="AE382" s="22"/>
      <c r="AR382" s="173" t="s">
        <v>213</v>
      </c>
      <c r="AT382" s="173" t="s">
        <v>132</v>
      </c>
      <c r="AU382" s="173" t="s">
        <v>82</v>
      </c>
      <c r="AY382" s="3" t="s">
        <v>129</v>
      </c>
      <c r="BE382" s="174" t="n">
        <f aca="false">IF(N382="základní",J382,0)</f>
        <v>0</v>
      </c>
      <c r="BF382" s="174" t="n">
        <f aca="false">IF(N382="snížená",J382,0)</f>
        <v>0</v>
      </c>
      <c r="BG382" s="174" t="n">
        <f aca="false">IF(N382="zákl. přenesená",J382,0)</f>
        <v>0</v>
      </c>
      <c r="BH382" s="174" t="n">
        <f aca="false">IF(N382="sníž. přenesená",J382,0)</f>
        <v>0</v>
      </c>
      <c r="BI382" s="174" t="n">
        <f aca="false">IF(N382="nulová",J382,0)</f>
        <v>0</v>
      </c>
      <c r="BJ382" s="3" t="s">
        <v>80</v>
      </c>
      <c r="BK382" s="174" t="n">
        <f aca="false">ROUND(I382*H382,2)</f>
        <v>0</v>
      </c>
      <c r="BL382" s="3" t="s">
        <v>213</v>
      </c>
      <c r="BM382" s="173" t="s">
        <v>698</v>
      </c>
    </row>
    <row r="383" s="27" customFormat="true" ht="33" hidden="false" customHeight="true" outlineLevel="0" collapsed="false">
      <c r="A383" s="22"/>
      <c r="B383" s="160"/>
      <c r="C383" s="202" t="s">
        <v>699</v>
      </c>
      <c r="D383" s="202" t="s">
        <v>204</v>
      </c>
      <c r="E383" s="203" t="s">
        <v>700</v>
      </c>
      <c r="F383" s="204" t="s">
        <v>701</v>
      </c>
      <c r="G383" s="205" t="s">
        <v>183</v>
      </c>
      <c r="H383" s="206" t="n">
        <v>12</v>
      </c>
      <c r="I383" s="207"/>
      <c r="J383" s="208" t="n">
        <f aca="false">ROUND(I383*H383,2)</f>
        <v>0</v>
      </c>
      <c r="K383" s="209"/>
      <c r="L383" s="210"/>
      <c r="M383" s="211"/>
      <c r="N383" s="212" t="s">
        <v>40</v>
      </c>
      <c r="O383" s="60"/>
      <c r="P383" s="171" t="n">
        <f aca="false">O383*H383</f>
        <v>0</v>
      </c>
      <c r="Q383" s="171" t="n">
        <v>0.0008</v>
      </c>
      <c r="R383" s="171" t="n">
        <f aca="false">Q383*H383</f>
        <v>0.0096</v>
      </c>
      <c r="S383" s="171" t="n">
        <v>0</v>
      </c>
      <c r="T383" s="172" t="n">
        <f aca="false">S383*H383</f>
        <v>0</v>
      </c>
      <c r="U383" s="22"/>
      <c r="V383" s="22"/>
      <c r="W383" s="22"/>
      <c r="X383" s="22"/>
      <c r="Y383" s="22"/>
      <c r="Z383" s="22"/>
      <c r="AA383" s="22"/>
      <c r="AB383" s="22"/>
      <c r="AC383" s="22"/>
      <c r="AD383" s="22"/>
      <c r="AE383" s="22"/>
      <c r="AR383" s="173" t="s">
        <v>294</v>
      </c>
      <c r="AT383" s="173" t="s">
        <v>204</v>
      </c>
      <c r="AU383" s="173" t="s">
        <v>82</v>
      </c>
      <c r="AY383" s="3" t="s">
        <v>129</v>
      </c>
      <c r="BE383" s="174" t="n">
        <f aca="false">IF(N383="základní",J383,0)</f>
        <v>0</v>
      </c>
      <c r="BF383" s="174" t="n">
        <f aca="false">IF(N383="snížená",J383,0)</f>
        <v>0</v>
      </c>
      <c r="BG383" s="174" t="n">
        <f aca="false">IF(N383="zákl. přenesená",J383,0)</f>
        <v>0</v>
      </c>
      <c r="BH383" s="174" t="n">
        <f aca="false">IF(N383="sníž. přenesená",J383,0)</f>
        <v>0</v>
      </c>
      <c r="BI383" s="174" t="n">
        <f aca="false">IF(N383="nulová",J383,0)</f>
        <v>0</v>
      </c>
      <c r="BJ383" s="3" t="s">
        <v>80</v>
      </c>
      <c r="BK383" s="174" t="n">
        <f aca="false">ROUND(I383*H383,2)</f>
        <v>0</v>
      </c>
      <c r="BL383" s="3" t="s">
        <v>213</v>
      </c>
      <c r="BM383" s="173" t="s">
        <v>702</v>
      </c>
    </row>
    <row r="384" s="27" customFormat="true" ht="33" hidden="false" customHeight="true" outlineLevel="0" collapsed="false">
      <c r="A384" s="22"/>
      <c r="B384" s="160"/>
      <c r="C384" s="161" t="s">
        <v>703</v>
      </c>
      <c r="D384" s="161" t="s">
        <v>132</v>
      </c>
      <c r="E384" s="162" t="s">
        <v>704</v>
      </c>
      <c r="F384" s="163" t="s">
        <v>705</v>
      </c>
      <c r="G384" s="164" t="s">
        <v>183</v>
      </c>
      <c r="H384" s="165" t="n">
        <v>12</v>
      </c>
      <c r="I384" s="166"/>
      <c r="J384" s="167" t="n">
        <f aca="false">ROUND(I384*H384,2)</f>
        <v>0</v>
      </c>
      <c r="K384" s="168" t="s">
        <v>136</v>
      </c>
      <c r="L384" s="23"/>
      <c r="M384" s="169"/>
      <c r="N384" s="170" t="s">
        <v>40</v>
      </c>
      <c r="O384" s="60"/>
      <c r="P384" s="171" t="n">
        <f aca="false">O384*H384</f>
        <v>0</v>
      </c>
      <c r="Q384" s="171" t="n">
        <v>0</v>
      </c>
      <c r="R384" s="171" t="n">
        <f aca="false">Q384*H384</f>
        <v>0</v>
      </c>
      <c r="S384" s="171" t="n">
        <v>0.0008</v>
      </c>
      <c r="T384" s="172" t="n">
        <f aca="false">S384*H384</f>
        <v>0.0096</v>
      </c>
      <c r="U384" s="22"/>
      <c r="V384" s="22"/>
      <c r="W384" s="22"/>
      <c r="X384" s="22"/>
      <c r="Y384" s="22"/>
      <c r="Z384" s="22"/>
      <c r="AA384" s="22"/>
      <c r="AB384" s="22"/>
      <c r="AC384" s="22"/>
      <c r="AD384" s="22"/>
      <c r="AE384" s="22"/>
      <c r="AR384" s="173" t="s">
        <v>213</v>
      </c>
      <c r="AT384" s="173" t="s">
        <v>132</v>
      </c>
      <c r="AU384" s="173" t="s">
        <v>82</v>
      </c>
      <c r="AY384" s="3" t="s">
        <v>129</v>
      </c>
      <c r="BE384" s="174" t="n">
        <f aca="false">IF(N384="základní",J384,0)</f>
        <v>0</v>
      </c>
      <c r="BF384" s="174" t="n">
        <f aca="false">IF(N384="snížená",J384,0)</f>
        <v>0</v>
      </c>
      <c r="BG384" s="174" t="n">
        <f aca="false">IF(N384="zákl. přenesená",J384,0)</f>
        <v>0</v>
      </c>
      <c r="BH384" s="174" t="n">
        <f aca="false">IF(N384="sníž. přenesená",J384,0)</f>
        <v>0</v>
      </c>
      <c r="BI384" s="174" t="n">
        <f aca="false">IF(N384="nulová",J384,0)</f>
        <v>0</v>
      </c>
      <c r="BJ384" s="3" t="s">
        <v>80</v>
      </c>
      <c r="BK384" s="174" t="n">
        <f aca="false">ROUND(I384*H384,2)</f>
        <v>0</v>
      </c>
      <c r="BL384" s="3" t="s">
        <v>213</v>
      </c>
      <c r="BM384" s="173" t="s">
        <v>706</v>
      </c>
    </row>
    <row r="385" s="27" customFormat="true" ht="21.75" hidden="false" customHeight="true" outlineLevel="0" collapsed="false">
      <c r="A385" s="22"/>
      <c r="B385" s="160"/>
      <c r="C385" s="161" t="s">
        <v>707</v>
      </c>
      <c r="D385" s="161" t="s">
        <v>132</v>
      </c>
      <c r="E385" s="162" t="s">
        <v>708</v>
      </c>
      <c r="F385" s="163" t="s">
        <v>709</v>
      </c>
      <c r="G385" s="164" t="s">
        <v>176</v>
      </c>
      <c r="H385" s="165" t="n">
        <v>1</v>
      </c>
      <c r="I385" s="166"/>
      <c r="J385" s="167" t="n">
        <f aca="false">ROUND(I385*H385,2)</f>
        <v>0</v>
      </c>
      <c r="K385" s="168"/>
      <c r="L385" s="23"/>
      <c r="M385" s="169"/>
      <c r="N385" s="170" t="s">
        <v>40</v>
      </c>
      <c r="O385" s="60"/>
      <c r="P385" s="171" t="n">
        <f aca="false">O385*H385</f>
        <v>0</v>
      </c>
      <c r="Q385" s="171" t="n">
        <v>0</v>
      </c>
      <c r="R385" s="171" t="n">
        <f aca="false">Q385*H385</f>
        <v>0</v>
      </c>
      <c r="S385" s="171" t="n">
        <v>0</v>
      </c>
      <c r="T385" s="172" t="n">
        <f aca="false">S385*H385</f>
        <v>0</v>
      </c>
      <c r="U385" s="22"/>
      <c r="V385" s="22"/>
      <c r="W385" s="22"/>
      <c r="X385" s="22"/>
      <c r="Y385" s="22"/>
      <c r="Z385" s="22"/>
      <c r="AA385" s="22"/>
      <c r="AB385" s="22"/>
      <c r="AC385" s="22"/>
      <c r="AD385" s="22"/>
      <c r="AE385" s="22"/>
      <c r="AR385" s="173" t="s">
        <v>213</v>
      </c>
      <c r="AT385" s="173" t="s">
        <v>132</v>
      </c>
      <c r="AU385" s="173" t="s">
        <v>82</v>
      </c>
      <c r="AY385" s="3" t="s">
        <v>129</v>
      </c>
      <c r="BE385" s="174" t="n">
        <f aca="false">IF(N385="základní",J385,0)</f>
        <v>0</v>
      </c>
      <c r="BF385" s="174" t="n">
        <f aca="false">IF(N385="snížená",J385,0)</f>
        <v>0</v>
      </c>
      <c r="BG385" s="174" t="n">
        <f aca="false">IF(N385="zákl. přenesená",J385,0)</f>
        <v>0</v>
      </c>
      <c r="BH385" s="174" t="n">
        <f aca="false">IF(N385="sníž. přenesená",J385,0)</f>
        <v>0</v>
      </c>
      <c r="BI385" s="174" t="n">
        <f aca="false">IF(N385="nulová",J385,0)</f>
        <v>0</v>
      </c>
      <c r="BJ385" s="3" t="s">
        <v>80</v>
      </c>
      <c r="BK385" s="174" t="n">
        <f aca="false">ROUND(I385*H385,2)</f>
        <v>0</v>
      </c>
      <c r="BL385" s="3" t="s">
        <v>213</v>
      </c>
      <c r="BM385" s="173" t="s">
        <v>710</v>
      </c>
    </row>
    <row r="386" s="27" customFormat="true" ht="16.5" hidden="false" customHeight="true" outlineLevel="0" collapsed="false">
      <c r="A386" s="22"/>
      <c r="B386" s="160"/>
      <c r="C386" s="161" t="s">
        <v>711</v>
      </c>
      <c r="D386" s="161" t="s">
        <v>132</v>
      </c>
      <c r="E386" s="162" t="s">
        <v>712</v>
      </c>
      <c r="F386" s="163" t="s">
        <v>713</v>
      </c>
      <c r="G386" s="164" t="s">
        <v>183</v>
      </c>
      <c r="H386" s="165" t="n">
        <v>1</v>
      </c>
      <c r="I386" s="166"/>
      <c r="J386" s="167" t="n">
        <f aca="false">ROUND(I386*H386,2)</f>
        <v>0</v>
      </c>
      <c r="K386" s="168"/>
      <c r="L386" s="23"/>
      <c r="M386" s="169"/>
      <c r="N386" s="170" t="s">
        <v>40</v>
      </c>
      <c r="O386" s="60"/>
      <c r="P386" s="171" t="n">
        <f aca="false">O386*H386</f>
        <v>0</v>
      </c>
      <c r="Q386" s="171" t="n">
        <v>0</v>
      </c>
      <c r="R386" s="171" t="n">
        <f aca="false">Q386*H386</f>
        <v>0</v>
      </c>
      <c r="S386" s="171" t="n">
        <v>0</v>
      </c>
      <c r="T386" s="172" t="n">
        <f aca="false">S386*H386</f>
        <v>0</v>
      </c>
      <c r="U386" s="22"/>
      <c r="V386" s="22"/>
      <c r="W386" s="22"/>
      <c r="X386" s="22"/>
      <c r="Y386" s="22"/>
      <c r="Z386" s="22"/>
      <c r="AA386" s="22"/>
      <c r="AB386" s="22"/>
      <c r="AC386" s="22"/>
      <c r="AD386" s="22"/>
      <c r="AE386" s="22"/>
      <c r="AR386" s="173" t="s">
        <v>213</v>
      </c>
      <c r="AT386" s="173" t="s">
        <v>132</v>
      </c>
      <c r="AU386" s="173" t="s">
        <v>82</v>
      </c>
      <c r="AY386" s="3" t="s">
        <v>129</v>
      </c>
      <c r="BE386" s="174" t="n">
        <f aca="false">IF(N386="základní",J386,0)</f>
        <v>0</v>
      </c>
      <c r="BF386" s="174" t="n">
        <f aca="false">IF(N386="snížená",J386,0)</f>
        <v>0</v>
      </c>
      <c r="BG386" s="174" t="n">
        <f aca="false">IF(N386="zákl. přenesená",J386,0)</f>
        <v>0</v>
      </c>
      <c r="BH386" s="174" t="n">
        <f aca="false">IF(N386="sníž. přenesená",J386,0)</f>
        <v>0</v>
      </c>
      <c r="BI386" s="174" t="n">
        <f aca="false">IF(N386="nulová",J386,0)</f>
        <v>0</v>
      </c>
      <c r="BJ386" s="3" t="s">
        <v>80</v>
      </c>
      <c r="BK386" s="174" t="n">
        <f aca="false">ROUND(I386*H386,2)</f>
        <v>0</v>
      </c>
      <c r="BL386" s="3" t="s">
        <v>213</v>
      </c>
      <c r="BM386" s="173" t="s">
        <v>714</v>
      </c>
    </row>
    <row r="387" s="27" customFormat="true" ht="19.4" hidden="false" customHeight="false" outlineLevel="0" collapsed="false">
      <c r="A387" s="22"/>
      <c r="B387" s="160"/>
      <c r="C387" s="161" t="s">
        <v>715</v>
      </c>
      <c r="D387" s="161" t="s">
        <v>132</v>
      </c>
      <c r="E387" s="162" t="s">
        <v>716</v>
      </c>
      <c r="F387" s="163" t="s">
        <v>717</v>
      </c>
      <c r="G387" s="164" t="s">
        <v>183</v>
      </c>
      <c r="H387" s="165" t="n">
        <v>1</v>
      </c>
      <c r="I387" s="166"/>
      <c r="J387" s="167" t="n">
        <f aca="false">ROUND(I387*H387,2)</f>
        <v>0</v>
      </c>
      <c r="K387" s="168" t="s">
        <v>136</v>
      </c>
      <c r="L387" s="23"/>
      <c r="M387" s="169"/>
      <c r="N387" s="170" t="s">
        <v>40</v>
      </c>
      <c r="O387" s="60"/>
      <c r="P387" s="171" t="n">
        <f aca="false">O387*H387</f>
        <v>0</v>
      </c>
      <c r="Q387" s="171" t="n">
        <v>0</v>
      </c>
      <c r="R387" s="171" t="n">
        <f aca="false">Q387*H387</f>
        <v>0</v>
      </c>
      <c r="S387" s="171" t="n">
        <v>0</v>
      </c>
      <c r="T387" s="172" t="n">
        <f aca="false">S387*H387</f>
        <v>0</v>
      </c>
      <c r="U387" s="22"/>
      <c r="V387" s="22"/>
      <c r="W387" s="22"/>
      <c r="X387" s="22"/>
      <c r="Y387" s="22"/>
      <c r="Z387" s="22"/>
      <c r="AA387" s="22"/>
      <c r="AB387" s="22"/>
      <c r="AC387" s="22"/>
      <c r="AD387" s="22"/>
      <c r="AE387" s="22"/>
      <c r="AR387" s="173" t="s">
        <v>213</v>
      </c>
      <c r="AT387" s="173" t="s">
        <v>132</v>
      </c>
      <c r="AU387" s="173" t="s">
        <v>82</v>
      </c>
      <c r="AY387" s="3" t="s">
        <v>129</v>
      </c>
      <c r="BE387" s="174" t="n">
        <f aca="false">IF(N387="základní",J387,0)</f>
        <v>0</v>
      </c>
      <c r="BF387" s="174" t="n">
        <f aca="false">IF(N387="snížená",J387,0)</f>
        <v>0</v>
      </c>
      <c r="BG387" s="174" t="n">
        <f aca="false">IF(N387="zákl. přenesená",J387,0)</f>
        <v>0</v>
      </c>
      <c r="BH387" s="174" t="n">
        <f aca="false">IF(N387="sníž. přenesená",J387,0)</f>
        <v>0</v>
      </c>
      <c r="BI387" s="174" t="n">
        <f aca="false">IF(N387="nulová",J387,0)</f>
        <v>0</v>
      </c>
      <c r="BJ387" s="3" t="s">
        <v>80</v>
      </c>
      <c r="BK387" s="174" t="n">
        <f aca="false">ROUND(I387*H387,2)</f>
        <v>0</v>
      </c>
      <c r="BL387" s="3" t="s">
        <v>213</v>
      </c>
      <c r="BM387" s="173" t="s">
        <v>718</v>
      </c>
    </row>
    <row r="388" s="27" customFormat="true" ht="21.75" hidden="false" customHeight="true" outlineLevel="0" collapsed="false">
      <c r="A388" s="22"/>
      <c r="B388" s="160"/>
      <c r="C388" s="161" t="s">
        <v>719</v>
      </c>
      <c r="D388" s="161" t="s">
        <v>132</v>
      </c>
      <c r="E388" s="162" t="s">
        <v>720</v>
      </c>
      <c r="F388" s="163" t="s">
        <v>721</v>
      </c>
      <c r="G388" s="164" t="s">
        <v>183</v>
      </c>
      <c r="H388" s="165" t="n">
        <v>2</v>
      </c>
      <c r="I388" s="166"/>
      <c r="J388" s="167" t="n">
        <f aca="false">ROUND(I388*H388,2)</f>
        <v>0</v>
      </c>
      <c r="K388" s="168" t="s">
        <v>136</v>
      </c>
      <c r="L388" s="23"/>
      <c r="M388" s="169"/>
      <c r="N388" s="170" t="s">
        <v>40</v>
      </c>
      <c r="O388" s="60"/>
      <c r="P388" s="171" t="n">
        <f aca="false">O388*H388</f>
        <v>0</v>
      </c>
      <c r="Q388" s="171" t="n">
        <v>0</v>
      </c>
      <c r="R388" s="171" t="n">
        <f aca="false">Q388*H388</f>
        <v>0</v>
      </c>
      <c r="S388" s="171" t="n">
        <v>0</v>
      </c>
      <c r="T388" s="172" t="n">
        <f aca="false">S388*H388</f>
        <v>0</v>
      </c>
      <c r="U388" s="22"/>
      <c r="V388" s="22"/>
      <c r="W388" s="22"/>
      <c r="X388" s="22"/>
      <c r="Y388" s="22"/>
      <c r="Z388" s="22"/>
      <c r="AA388" s="22"/>
      <c r="AB388" s="22"/>
      <c r="AC388" s="22"/>
      <c r="AD388" s="22"/>
      <c r="AE388" s="22"/>
      <c r="AR388" s="173" t="s">
        <v>213</v>
      </c>
      <c r="AT388" s="173" t="s">
        <v>132</v>
      </c>
      <c r="AU388" s="173" t="s">
        <v>82</v>
      </c>
      <c r="AY388" s="3" t="s">
        <v>129</v>
      </c>
      <c r="BE388" s="174" t="n">
        <f aca="false">IF(N388="základní",J388,0)</f>
        <v>0</v>
      </c>
      <c r="BF388" s="174" t="n">
        <f aca="false">IF(N388="snížená",J388,0)</f>
        <v>0</v>
      </c>
      <c r="BG388" s="174" t="n">
        <f aca="false">IF(N388="zákl. přenesená",J388,0)</f>
        <v>0</v>
      </c>
      <c r="BH388" s="174" t="n">
        <f aca="false">IF(N388="sníž. přenesená",J388,0)</f>
        <v>0</v>
      </c>
      <c r="BI388" s="174" t="n">
        <f aca="false">IF(N388="nulová",J388,0)</f>
        <v>0</v>
      </c>
      <c r="BJ388" s="3" t="s">
        <v>80</v>
      </c>
      <c r="BK388" s="174" t="n">
        <f aca="false">ROUND(I388*H388,2)</f>
        <v>0</v>
      </c>
      <c r="BL388" s="3" t="s">
        <v>213</v>
      </c>
      <c r="BM388" s="173" t="s">
        <v>722</v>
      </c>
    </row>
    <row r="389" s="27" customFormat="true" ht="19.4" hidden="false" customHeight="false" outlineLevel="0" collapsed="false">
      <c r="A389" s="22"/>
      <c r="B389" s="160"/>
      <c r="C389" s="161" t="s">
        <v>723</v>
      </c>
      <c r="D389" s="161" t="s">
        <v>132</v>
      </c>
      <c r="E389" s="162" t="s">
        <v>724</v>
      </c>
      <c r="F389" s="163" t="s">
        <v>725</v>
      </c>
      <c r="G389" s="164" t="s">
        <v>414</v>
      </c>
      <c r="H389" s="213"/>
      <c r="I389" s="166"/>
      <c r="J389" s="167" t="n">
        <f aca="false">ROUND(I389*H389,2)</f>
        <v>0</v>
      </c>
      <c r="K389" s="168" t="s">
        <v>136</v>
      </c>
      <c r="L389" s="23"/>
      <c r="M389" s="169"/>
      <c r="N389" s="170" t="s">
        <v>40</v>
      </c>
      <c r="O389" s="60"/>
      <c r="P389" s="171" t="n">
        <f aca="false">O389*H389</f>
        <v>0</v>
      </c>
      <c r="Q389" s="171" t="n">
        <v>0</v>
      </c>
      <c r="R389" s="171" t="n">
        <f aca="false">Q389*H389</f>
        <v>0</v>
      </c>
      <c r="S389" s="171" t="n">
        <v>0</v>
      </c>
      <c r="T389" s="172" t="n">
        <f aca="false">S389*H389</f>
        <v>0</v>
      </c>
      <c r="U389" s="22"/>
      <c r="V389" s="22"/>
      <c r="W389" s="22"/>
      <c r="X389" s="22"/>
      <c r="Y389" s="22"/>
      <c r="Z389" s="22"/>
      <c r="AA389" s="22"/>
      <c r="AB389" s="22"/>
      <c r="AC389" s="22"/>
      <c r="AD389" s="22"/>
      <c r="AE389" s="22"/>
      <c r="AR389" s="173" t="s">
        <v>213</v>
      </c>
      <c r="AT389" s="173" t="s">
        <v>132</v>
      </c>
      <c r="AU389" s="173" t="s">
        <v>82</v>
      </c>
      <c r="AY389" s="3" t="s">
        <v>129</v>
      </c>
      <c r="BE389" s="174" t="n">
        <f aca="false">IF(N389="základní",J389,0)</f>
        <v>0</v>
      </c>
      <c r="BF389" s="174" t="n">
        <f aca="false">IF(N389="snížená",J389,0)</f>
        <v>0</v>
      </c>
      <c r="BG389" s="174" t="n">
        <f aca="false">IF(N389="zákl. přenesená",J389,0)</f>
        <v>0</v>
      </c>
      <c r="BH389" s="174" t="n">
        <f aca="false">IF(N389="sníž. přenesená",J389,0)</f>
        <v>0</v>
      </c>
      <c r="BI389" s="174" t="n">
        <f aca="false">IF(N389="nulová",J389,0)</f>
        <v>0</v>
      </c>
      <c r="BJ389" s="3" t="s">
        <v>80</v>
      </c>
      <c r="BK389" s="174" t="n">
        <f aca="false">ROUND(I389*H389,2)</f>
        <v>0</v>
      </c>
      <c r="BL389" s="3" t="s">
        <v>213</v>
      </c>
      <c r="BM389" s="173" t="s">
        <v>726</v>
      </c>
    </row>
    <row r="390" s="146" customFormat="true" ht="22.8" hidden="false" customHeight="true" outlineLevel="0" collapsed="false">
      <c r="B390" s="147"/>
      <c r="D390" s="148" t="s">
        <v>74</v>
      </c>
      <c r="E390" s="148" t="s">
        <v>727</v>
      </c>
      <c r="F390" s="148" t="s">
        <v>728</v>
      </c>
      <c r="I390" s="150"/>
      <c r="J390" s="159" t="n">
        <f aca="false">BK390</f>
        <v>0</v>
      </c>
      <c r="L390" s="147"/>
      <c r="M390" s="152"/>
      <c r="N390" s="153"/>
      <c r="O390" s="153"/>
      <c r="P390" s="154" t="n">
        <f aca="false">SUM(P391:P395)</f>
        <v>0</v>
      </c>
      <c r="Q390" s="153"/>
      <c r="R390" s="154" t="n">
        <f aca="false">SUM(R391:R395)</f>
        <v>0.05049</v>
      </c>
      <c r="S390" s="153"/>
      <c r="T390" s="155" t="n">
        <f aca="false">SUM(T391:T395)</f>
        <v>0</v>
      </c>
      <c r="AR390" s="148" t="s">
        <v>82</v>
      </c>
      <c r="AT390" s="156" t="s">
        <v>74</v>
      </c>
      <c r="AU390" s="156" t="s">
        <v>80</v>
      </c>
      <c r="AY390" s="148" t="s">
        <v>129</v>
      </c>
      <c r="BK390" s="157" t="n">
        <f aca="false">SUM(BK391:BK395)</f>
        <v>0</v>
      </c>
    </row>
    <row r="391" s="27" customFormat="true" ht="16.5" hidden="false" customHeight="true" outlineLevel="0" collapsed="false">
      <c r="A391" s="22"/>
      <c r="B391" s="160"/>
      <c r="C391" s="161" t="s">
        <v>729</v>
      </c>
      <c r="D391" s="161" t="s">
        <v>132</v>
      </c>
      <c r="E391" s="162" t="s">
        <v>730</v>
      </c>
      <c r="F391" s="163" t="s">
        <v>731</v>
      </c>
      <c r="G391" s="164" t="s">
        <v>135</v>
      </c>
      <c r="H391" s="165" t="n">
        <v>3.3</v>
      </c>
      <c r="I391" s="166"/>
      <c r="J391" s="167" t="n">
        <f aca="false">ROUND(I391*H391,2)</f>
        <v>0</v>
      </c>
      <c r="K391" s="168" t="s">
        <v>136</v>
      </c>
      <c r="L391" s="23"/>
      <c r="M391" s="169"/>
      <c r="N391" s="170" t="s">
        <v>40</v>
      </c>
      <c r="O391" s="60"/>
      <c r="P391" s="171" t="n">
        <f aca="false">O391*H391</f>
        <v>0</v>
      </c>
      <c r="Q391" s="171" t="n">
        <v>0.0002</v>
      </c>
      <c r="R391" s="171" t="n">
        <f aca="false">Q391*H391</f>
        <v>0.00066</v>
      </c>
      <c r="S391" s="171" t="n">
        <v>0</v>
      </c>
      <c r="T391" s="172" t="n">
        <f aca="false">S391*H391</f>
        <v>0</v>
      </c>
      <c r="U391" s="22"/>
      <c r="V391" s="22"/>
      <c r="W391" s="22"/>
      <c r="X391" s="22"/>
      <c r="Y391" s="22"/>
      <c r="Z391" s="22"/>
      <c r="AA391" s="22"/>
      <c r="AB391" s="22"/>
      <c r="AC391" s="22"/>
      <c r="AD391" s="22"/>
      <c r="AE391" s="22"/>
      <c r="AR391" s="173" t="s">
        <v>213</v>
      </c>
      <c r="AT391" s="173" t="s">
        <v>132</v>
      </c>
      <c r="AU391" s="173" t="s">
        <v>82</v>
      </c>
      <c r="AY391" s="3" t="s">
        <v>129</v>
      </c>
      <c r="BE391" s="174" t="n">
        <f aca="false">IF(N391="základní",J391,0)</f>
        <v>0</v>
      </c>
      <c r="BF391" s="174" t="n">
        <f aca="false">IF(N391="snížená",J391,0)</f>
        <v>0</v>
      </c>
      <c r="BG391" s="174" t="n">
        <f aca="false">IF(N391="zákl. přenesená",J391,0)</f>
        <v>0</v>
      </c>
      <c r="BH391" s="174" t="n">
        <f aca="false">IF(N391="sníž. přenesená",J391,0)</f>
        <v>0</v>
      </c>
      <c r="BI391" s="174" t="n">
        <f aca="false">IF(N391="nulová",J391,0)</f>
        <v>0</v>
      </c>
      <c r="BJ391" s="3" t="s">
        <v>80</v>
      </c>
      <c r="BK391" s="174" t="n">
        <f aca="false">ROUND(I391*H391,2)</f>
        <v>0</v>
      </c>
      <c r="BL391" s="3" t="s">
        <v>213</v>
      </c>
      <c r="BM391" s="173" t="s">
        <v>732</v>
      </c>
    </row>
    <row r="392" s="175" customFormat="true" ht="12.8" hidden="false" customHeight="false" outlineLevel="0" collapsed="false">
      <c r="B392" s="176"/>
      <c r="D392" s="110" t="s">
        <v>142</v>
      </c>
      <c r="E392" s="177"/>
      <c r="F392" s="178" t="s">
        <v>733</v>
      </c>
      <c r="H392" s="179" t="n">
        <v>3.3</v>
      </c>
      <c r="I392" s="180"/>
      <c r="L392" s="176"/>
      <c r="M392" s="181"/>
      <c r="N392" s="182"/>
      <c r="O392" s="182"/>
      <c r="P392" s="182"/>
      <c r="Q392" s="182"/>
      <c r="R392" s="182"/>
      <c r="S392" s="182"/>
      <c r="T392" s="183"/>
      <c r="AT392" s="177" t="s">
        <v>142</v>
      </c>
      <c r="AU392" s="177" t="s">
        <v>82</v>
      </c>
      <c r="AV392" s="175" t="s">
        <v>82</v>
      </c>
      <c r="AW392" s="175" t="s">
        <v>31</v>
      </c>
      <c r="AX392" s="175" t="s">
        <v>80</v>
      </c>
      <c r="AY392" s="177" t="s">
        <v>129</v>
      </c>
    </row>
    <row r="393" s="27" customFormat="true" ht="21.75" hidden="false" customHeight="true" outlineLevel="0" collapsed="false">
      <c r="A393" s="22"/>
      <c r="B393" s="160"/>
      <c r="C393" s="161" t="s">
        <v>734</v>
      </c>
      <c r="D393" s="161" t="s">
        <v>132</v>
      </c>
      <c r="E393" s="162" t="s">
        <v>735</v>
      </c>
      <c r="F393" s="163" t="s">
        <v>736</v>
      </c>
      <c r="G393" s="164" t="s">
        <v>281</v>
      </c>
      <c r="H393" s="165" t="n">
        <v>5.5</v>
      </c>
      <c r="I393" s="166"/>
      <c r="J393" s="167" t="n">
        <f aca="false">ROUND(I393*H393,2)</f>
        <v>0</v>
      </c>
      <c r="K393" s="168" t="s">
        <v>136</v>
      </c>
      <c r="L393" s="23"/>
      <c r="M393" s="169"/>
      <c r="N393" s="170" t="s">
        <v>40</v>
      </c>
      <c r="O393" s="60"/>
      <c r="P393" s="171" t="n">
        <f aca="false">O393*H393</f>
        <v>0</v>
      </c>
      <c r="Q393" s="171" t="n">
        <v>0.00906</v>
      </c>
      <c r="R393" s="171" t="n">
        <f aca="false">Q393*H393</f>
        <v>0.04983</v>
      </c>
      <c r="S393" s="171" t="n">
        <v>0</v>
      </c>
      <c r="T393" s="172" t="n">
        <f aca="false">S393*H393</f>
        <v>0</v>
      </c>
      <c r="U393" s="22"/>
      <c r="V393" s="22"/>
      <c r="W393" s="22"/>
      <c r="X393" s="22"/>
      <c r="Y393" s="22"/>
      <c r="Z393" s="22"/>
      <c r="AA393" s="22"/>
      <c r="AB393" s="22"/>
      <c r="AC393" s="22"/>
      <c r="AD393" s="22"/>
      <c r="AE393" s="22"/>
      <c r="AR393" s="173" t="s">
        <v>213</v>
      </c>
      <c r="AT393" s="173" t="s">
        <v>132</v>
      </c>
      <c r="AU393" s="173" t="s">
        <v>82</v>
      </c>
      <c r="AY393" s="3" t="s">
        <v>129</v>
      </c>
      <c r="BE393" s="174" t="n">
        <f aca="false">IF(N393="základní",J393,0)</f>
        <v>0</v>
      </c>
      <c r="BF393" s="174" t="n">
        <f aca="false">IF(N393="snížená",J393,0)</f>
        <v>0</v>
      </c>
      <c r="BG393" s="174" t="n">
        <f aca="false">IF(N393="zákl. přenesená",J393,0)</f>
        <v>0</v>
      </c>
      <c r="BH393" s="174" t="n">
        <f aca="false">IF(N393="sníž. přenesená",J393,0)</f>
        <v>0</v>
      </c>
      <c r="BI393" s="174" t="n">
        <f aca="false">IF(N393="nulová",J393,0)</f>
        <v>0</v>
      </c>
      <c r="BJ393" s="3" t="s">
        <v>80</v>
      </c>
      <c r="BK393" s="174" t="n">
        <f aca="false">ROUND(I393*H393,2)</f>
        <v>0</v>
      </c>
      <c r="BL393" s="3" t="s">
        <v>213</v>
      </c>
      <c r="BM393" s="173" t="s">
        <v>737</v>
      </c>
    </row>
    <row r="394" s="175" customFormat="true" ht="12.8" hidden="false" customHeight="false" outlineLevel="0" collapsed="false">
      <c r="B394" s="176"/>
      <c r="D394" s="110" t="s">
        <v>142</v>
      </c>
      <c r="E394" s="177"/>
      <c r="F394" s="178" t="s">
        <v>738</v>
      </c>
      <c r="H394" s="179" t="n">
        <v>5.5</v>
      </c>
      <c r="I394" s="180"/>
      <c r="L394" s="176"/>
      <c r="M394" s="181"/>
      <c r="N394" s="182"/>
      <c r="O394" s="182"/>
      <c r="P394" s="182"/>
      <c r="Q394" s="182"/>
      <c r="R394" s="182"/>
      <c r="S394" s="182"/>
      <c r="T394" s="183"/>
      <c r="AT394" s="177" t="s">
        <v>142</v>
      </c>
      <c r="AU394" s="177" t="s">
        <v>82</v>
      </c>
      <c r="AV394" s="175" t="s">
        <v>82</v>
      </c>
      <c r="AW394" s="175" t="s">
        <v>31</v>
      </c>
      <c r="AX394" s="175" t="s">
        <v>80</v>
      </c>
      <c r="AY394" s="177" t="s">
        <v>129</v>
      </c>
    </row>
    <row r="395" s="27" customFormat="true" ht="19.4" hidden="false" customHeight="false" outlineLevel="0" collapsed="false">
      <c r="A395" s="22"/>
      <c r="B395" s="160"/>
      <c r="C395" s="161" t="s">
        <v>739</v>
      </c>
      <c r="D395" s="161" t="s">
        <v>132</v>
      </c>
      <c r="E395" s="162" t="s">
        <v>740</v>
      </c>
      <c r="F395" s="163" t="s">
        <v>741</v>
      </c>
      <c r="G395" s="164" t="s">
        <v>349</v>
      </c>
      <c r="H395" s="165" t="n">
        <v>0.05</v>
      </c>
      <c r="I395" s="166"/>
      <c r="J395" s="167" t="n">
        <f aca="false">ROUND(I395*H395,2)</f>
        <v>0</v>
      </c>
      <c r="K395" s="168" t="s">
        <v>136</v>
      </c>
      <c r="L395" s="23"/>
      <c r="M395" s="169"/>
      <c r="N395" s="170" t="s">
        <v>40</v>
      </c>
      <c r="O395" s="60"/>
      <c r="P395" s="171" t="n">
        <f aca="false">O395*H395</f>
        <v>0</v>
      </c>
      <c r="Q395" s="171" t="n">
        <v>0</v>
      </c>
      <c r="R395" s="171" t="n">
        <f aca="false">Q395*H395</f>
        <v>0</v>
      </c>
      <c r="S395" s="171" t="n">
        <v>0</v>
      </c>
      <c r="T395" s="172" t="n">
        <f aca="false">S395*H395</f>
        <v>0</v>
      </c>
      <c r="U395" s="22"/>
      <c r="V395" s="22"/>
      <c r="W395" s="22"/>
      <c r="X395" s="22"/>
      <c r="Y395" s="22"/>
      <c r="Z395" s="22"/>
      <c r="AA395" s="22"/>
      <c r="AB395" s="22"/>
      <c r="AC395" s="22"/>
      <c r="AD395" s="22"/>
      <c r="AE395" s="22"/>
      <c r="AR395" s="173" t="s">
        <v>213</v>
      </c>
      <c r="AT395" s="173" t="s">
        <v>132</v>
      </c>
      <c r="AU395" s="173" t="s">
        <v>82</v>
      </c>
      <c r="AY395" s="3" t="s">
        <v>129</v>
      </c>
      <c r="BE395" s="174" t="n">
        <f aca="false">IF(N395="základní",J395,0)</f>
        <v>0</v>
      </c>
      <c r="BF395" s="174" t="n">
        <f aca="false">IF(N395="snížená",J395,0)</f>
        <v>0</v>
      </c>
      <c r="BG395" s="174" t="n">
        <f aca="false">IF(N395="zákl. přenesená",J395,0)</f>
        <v>0</v>
      </c>
      <c r="BH395" s="174" t="n">
        <f aca="false">IF(N395="sníž. přenesená",J395,0)</f>
        <v>0</v>
      </c>
      <c r="BI395" s="174" t="n">
        <f aca="false">IF(N395="nulová",J395,0)</f>
        <v>0</v>
      </c>
      <c r="BJ395" s="3" t="s">
        <v>80</v>
      </c>
      <c r="BK395" s="174" t="n">
        <f aca="false">ROUND(I395*H395,2)</f>
        <v>0</v>
      </c>
      <c r="BL395" s="3" t="s">
        <v>213</v>
      </c>
      <c r="BM395" s="173" t="s">
        <v>742</v>
      </c>
    </row>
    <row r="396" s="146" customFormat="true" ht="22.8" hidden="false" customHeight="true" outlineLevel="0" collapsed="false">
      <c r="B396" s="147"/>
      <c r="D396" s="148" t="s">
        <v>74</v>
      </c>
      <c r="E396" s="148" t="s">
        <v>743</v>
      </c>
      <c r="F396" s="148" t="s">
        <v>744</v>
      </c>
      <c r="I396" s="150"/>
      <c r="J396" s="159" t="n">
        <f aca="false">BK396</f>
        <v>0</v>
      </c>
      <c r="L396" s="147"/>
      <c r="M396" s="152"/>
      <c r="N396" s="153"/>
      <c r="O396" s="153"/>
      <c r="P396" s="154" t="n">
        <f aca="false">SUM(P397:P412)</f>
        <v>0</v>
      </c>
      <c r="Q396" s="153"/>
      <c r="R396" s="154" t="n">
        <f aca="false">SUM(R397:R412)</f>
        <v>0.00936</v>
      </c>
      <c r="S396" s="153"/>
      <c r="T396" s="155" t="n">
        <f aca="false">SUM(T397:T412)</f>
        <v>0</v>
      </c>
      <c r="AR396" s="148" t="s">
        <v>82</v>
      </c>
      <c r="AT396" s="156" t="s">
        <v>74</v>
      </c>
      <c r="AU396" s="156" t="s">
        <v>80</v>
      </c>
      <c r="AY396" s="148" t="s">
        <v>129</v>
      </c>
      <c r="BK396" s="157" t="n">
        <f aca="false">SUM(BK397:BK412)</f>
        <v>0</v>
      </c>
    </row>
    <row r="397" s="27" customFormat="true" ht="19.4" hidden="false" customHeight="false" outlineLevel="0" collapsed="false">
      <c r="A397" s="22"/>
      <c r="B397" s="160"/>
      <c r="C397" s="161" t="s">
        <v>745</v>
      </c>
      <c r="D397" s="161" t="s">
        <v>132</v>
      </c>
      <c r="E397" s="162" t="s">
        <v>746</v>
      </c>
      <c r="F397" s="163" t="s">
        <v>747</v>
      </c>
      <c r="G397" s="164" t="s">
        <v>183</v>
      </c>
      <c r="H397" s="165" t="n">
        <v>4</v>
      </c>
      <c r="I397" s="166"/>
      <c r="J397" s="167" t="n">
        <f aca="false">ROUND(I397*H397,2)</f>
        <v>0</v>
      </c>
      <c r="K397" s="168" t="s">
        <v>136</v>
      </c>
      <c r="L397" s="23"/>
      <c r="M397" s="169"/>
      <c r="N397" s="170" t="s">
        <v>40</v>
      </c>
      <c r="O397" s="60"/>
      <c r="P397" s="171" t="n">
        <f aca="false">O397*H397</f>
        <v>0</v>
      </c>
      <c r="Q397" s="171" t="n">
        <v>0</v>
      </c>
      <c r="R397" s="171" t="n">
        <f aca="false">Q397*H397</f>
        <v>0</v>
      </c>
      <c r="S397" s="171" t="n">
        <v>0</v>
      </c>
      <c r="T397" s="172" t="n">
        <f aca="false">S397*H397</f>
        <v>0</v>
      </c>
      <c r="U397" s="22"/>
      <c r="V397" s="22"/>
      <c r="W397" s="22"/>
      <c r="X397" s="22"/>
      <c r="Y397" s="22"/>
      <c r="Z397" s="22"/>
      <c r="AA397" s="22"/>
      <c r="AB397" s="22"/>
      <c r="AC397" s="22"/>
      <c r="AD397" s="22"/>
      <c r="AE397" s="22"/>
      <c r="AR397" s="173" t="s">
        <v>213</v>
      </c>
      <c r="AT397" s="173" t="s">
        <v>132</v>
      </c>
      <c r="AU397" s="173" t="s">
        <v>82</v>
      </c>
      <c r="AY397" s="3" t="s">
        <v>129</v>
      </c>
      <c r="BE397" s="174" t="n">
        <f aca="false">IF(N397="základní",J397,0)</f>
        <v>0</v>
      </c>
      <c r="BF397" s="174" t="n">
        <f aca="false">IF(N397="snížená",J397,0)</f>
        <v>0</v>
      </c>
      <c r="BG397" s="174" t="n">
        <f aca="false">IF(N397="zákl. přenesená",J397,0)</f>
        <v>0</v>
      </c>
      <c r="BH397" s="174" t="n">
        <f aca="false">IF(N397="sníž. přenesená",J397,0)</f>
        <v>0</v>
      </c>
      <c r="BI397" s="174" t="n">
        <f aca="false">IF(N397="nulová",J397,0)</f>
        <v>0</v>
      </c>
      <c r="BJ397" s="3" t="s">
        <v>80</v>
      </c>
      <c r="BK397" s="174" t="n">
        <f aca="false">ROUND(I397*H397,2)</f>
        <v>0</v>
      </c>
      <c r="BL397" s="3" t="s">
        <v>213</v>
      </c>
      <c r="BM397" s="173" t="s">
        <v>748</v>
      </c>
    </row>
    <row r="398" s="175" customFormat="true" ht="12.8" hidden="false" customHeight="false" outlineLevel="0" collapsed="false">
      <c r="B398" s="176"/>
      <c r="D398" s="110" t="s">
        <v>142</v>
      </c>
      <c r="E398" s="177"/>
      <c r="F398" s="178" t="s">
        <v>82</v>
      </c>
      <c r="H398" s="179" t="n">
        <v>2</v>
      </c>
      <c r="I398" s="180"/>
      <c r="L398" s="176"/>
      <c r="M398" s="181"/>
      <c r="N398" s="182"/>
      <c r="O398" s="182"/>
      <c r="P398" s="182"/>
      <c r="Q398" s="182"/>
      <c r="R398" s="182"/>
      <c r="S398" s="182"/>
      <c r="T398" s="183"/>
      <c r="AT398" s="177" t="s">
        <v>142</v>
      </c>
      <c r="AU398" s="177" t="s">
        <v>82</v>
      </c>
      <c r="AV398" s="175" t="s">
        <v>82</v>
      </c>
      <c r="AW398" s="175" t="s">
        <v>31</v>
      </c>
      <c r="AX398" s="175" t="s">
        <v>75</v>
      </c>
      <c r="AY398" s="177" t="s">
        <v>129</v>
      </c>
    </row>
    <row r="399" s="175" customFormat="true" ht="12.8" hidden="false" customHeight="false" outlineLevel="0" collapsed="false">
      <c r="B399" s="176"/>
      <c r="D399" s="110" t="s">
        <v>142</v>
      </c>
      <c r="E399" s="177"/>
      <c r="F399" s="178" t="s">
        <v>82</v>
      </c>
      <c r="H399" s="179" t="n">
        <v>2</v>
      </c>
      <c r="I399" s="180"/>
      <c r="L399" s="176"/>
      <c r="M399" s="181"/>
      <c r="N399" s="182"/>
      <c r="O399" s="182"/>
      <c r="P399" s="182"/>
      <c r="Q399" s="182"/>
      <c r="R399" s="182"/>
      <c r="S399" s="182"/>
      <c r="T399" s="183"/>
      <c r="AT399" s="177" t="s">
        <v>142</v>
      </c>
      <c r="AU399" s="177" t="s">
        <v>82</v>
      </c>
      <c r="AV399" s="175" t="s">
        <v>82</v>
      </c>
      <c r="AW399" s="175" t="s">
        <v>31</v>
      </c>
      <c r="AX399" s="175" t="s">
        <v>75</v>
      </c>
      <c r="AY399" s="177" t="s">
        <v>129</v>
      </c>
    </row>
    <row r="400" s="184" customFormat="true" ht="12.8" hidden="false" customHeight="false" outlineLevel="0" collapsed="false">
      <c r="B400" s="185"/>
      <c r="D400" s="110" t="s">
        <v>142</v>
      </c>
      <c r="E400" s="186"/>
      <c r="F400" s="187" t="s">
        <v>144</v>
      </c>
      <c r="H400" s="188" t="n">
        <v>4</v>
      </c>
      <c r="I400" s="189"/>
      <c r="L400" s="185"/>
      <c r="M400" s="190"/>
      <c r="N400" s="191"/>
      <c r="O400" s="191"/>
      <c r="P400" s="191"/>
      <c r="Q400" s="191"/>
      <c r="R400" s="191"/>
      <c r="S400" s="191"/>
      <c r="T400" s="192"/>
      <c r="AT400" s="186" t="s">
        <v>142</v>
      </c>
      <c r="AU400" s="186" t="s">
        <v>82</v>
      </c>
      <c r="AV400" s="184" t="s">
        <v>137</v>
      </c>
      <c r="AW400" s="184" t="s">
        <v>31</v>
      </c>
      <c r="AX400" s="184" t="s">
        <v>80</v>
      </c>
      <c r="AY400" s="186" t="s">
        <v>129</v>
      </c>
    </row>
    <row r="401" s="27" customFormat="true" ht="19.4" hidden="false" customHeight="false" outlineLevel="0" collapsed="false">
      <c r="A401" s="22"/>
      <c r="B401" s="160"/>
      <c r="C401" s="202" t="s">
        <v>749</v>
      </c>
      <c r="D401" s="202" t="s">
        <v>204</v>
      </c>
      <c r="E401" s="203" t="s">
        <v>750</v>
      </c>
      <c r="F401" s="204" t="s">
        <v>751</v>
      </c>
      <c r="G401" s="205" t="s">
        <v>183</v>
      </c>
      <c r="H401" s="206" t="n">
        <v>4</v>
      </c>
      <c r="I401" s="207"/>
      <c r="J401" s="208" t="n">
        <f aca="false">ROUND(I401*H401,2)</f>
        <v>0</v>
      </c>
      <c r="K401" s="209" t="s">
        <v>136</v>
      </c>
      <c r="L401" s="210"/>
      <c r="M401" s="211"/>
      <c r="N401" s="212" t="s">
        <v>40</v>
      </c>
      <c r="O401" s="60"/>
      <c r="P401" s="171" t="n">
        <f aca="false">O401*H401</f>
        <v>0</v>
      </c>
      <c r="Q401" s="171" t="n">
        <v>0.00162</v>
      </c>
      <c r="R401" s="171" t="n">
        <f aca="false">Q401*H401</f>
        <v>0.00648</v>
      </c>
      <c r="S401" s="171" t="n">
        <v>0</v>
      </c>
      <c r="T401" s="172" t="n">
        <f aca="false">S401*H401</f>
        <v>0</v>
      </c>
      <c r="U401" s="22"/>
      <c r="V401" s="22"/>
      <c r="W401" s="22"/>
      <c r="X401" s="22"/>
      <c r="Y401" s="22"/>
      <c r="Z401" s="22"/>
      <c r="AA401" s="22"/>
      <c r="AB401" s="22"/>
      <c r="AC401" s="22"/>
      <c r="AD401" s="22"/>
      <c r="AE401" s="22"/>
      <c r="AR401" s="173" t="s">
        <v>294</v>
      </c>
      <c r="AT401" s="173" t="s">
        <v>204</v>
      </c>
      <c r="AU401" s="173" t="s">
        <v>82</v>
      </c>
      <c r="AY401" s="3" t="s">
        <v>129</v>
      </c>
      <c r="BE401" s="174" t="n">
        <f aca="false">IF(N401="základní",J401,0)</f>
        <v>0</v>
      </c>
      <c r="BF401" s="174" t="n">
        <f aca="false">IF(N401="snížená",J401,0)</f>
        <v>0</v>
      </c>
      <c r="BG401" s="174" t="n">
        <f aca="false">IF(N401="zákl. přenesená",J401,0)</f>
        <v>0</v>
      </c>
      <c r="BH401" s="174" t="n">
        <f aca="false">IF(N401="sníž. přenesená",J401,0)</f>
        <v>0</v>
      </c>
      <c r="BI401" s="174" t="n">
        <f aca="false">IF(N401="nulová",J401,0)</f>
        <v>0</v>
      </c>
      <c r="BJ401" s="3" t="s">
        <v>80</v>
      </c>
      <c r="BK401" s="174" t="n">
        <f aca="false">ROUND(I401*H401,2)</f>
        <v>0</v>
      </c>
      <c r="BL401" s="3" t="s">
        <v>213</v>
      </c>
      <c r="BM401" s="173" t="s">
        <v>752</v>
      </c>
    </row>
    <row r="402" s="27" customFormat="true" ht="19.4" hidden="false" customHeight="false" outlineLevel="0" collapsed="false">
      <c r="A402" s="22"/>
      <c r="B402" s="160"/>
      <c r="C402" s="161" t="s">
        <v>753</v>
      </c>
      <c r="D402" s="161" t="s">
        <v>132</v>
      </c>
      <c r="E402" s="162" t="s">
        <v>754</v>
      </c>
      <c r="F402" s="163" t="s">
        <v>755</v>
      </c>
      <c r="G402" s="164" t="s">
        <v>183</v>
      </c>
      <c r="H402" s="165" t="n">
        <v>1</v>
      </c>
      <c r="I402" s="166"/>
      <c r="J402" s="167" t="n">
        <f aca="false">ROUND(I402*H402,2)</f>
        <v>0</v>
      </c>
      <c r="K402" s="168" t="s">
        <v>136</v>
      </c>
      <c r="L402" s="23"/>
      <c r="M402" s="169"/>
      <c r="N402" s="170" t="s">
        <v>40</v>
      </c>
      <c r="O402" s="60"/>
      <c r="P402" s="171" t="n">
        <f aca="false">O402*H402</f>
        <v>0</v>
      </c>
      <c r="Q402" s="171" t="n">
        <v>0</v>
      </c>
      <c r="R402" s="171" t="n">
        <f aca="false">Q402*H402</f>
        <v>0</v>
      </c>
      <c r="S402" s="171" t="n">
        <v>0</v>
      </c>
      <c r="T402" s="172" t="n">
        <f aca="false">S402*H402</f>
        <v>0</v>
      </c>
      <c r="U402" s="22"/>
      <c r="V402" s="22"/>
      <c r="W402" s="22"/>
      <c r="X402" s="22"/>
      <c r="Y402" s="22"/>
      <c r="Z402" s="22"/>
      <c r="AA402" s="22"/>
      <c r="AB402" s="22"/>
      <c r="AC402" s="22"/>
      <c r="AD402" s="22"/>
      <c r="AE402" s="22"/>
      <c r="AR402" s="173" t="s">
        <v>213</v>
      </c>
      <c r="AT402" s="173" t="s">
        <v>132</v>
      </c>
      <c r="AU402" s="173" t="s">
        <v>82</v>
      </c>
      <c r="AY402" s="3" t="s">
        <v>129</v>
      </c>
      <c r="BE402" s="174" t="n">
        <f aca="false">IF(N402="základní",J402,0)</f>
        <v>0</v>
      </c>
      <c r="BF402" s="174" t="n">
        <f aca="false">IF(N402="snížená",J402,0)</f>
        <v>0</v>
      </c>
      <c r="BG402" s="174" t="n">
        <f aca="false">IF(N402="zákl. přenesená",J402,0)</f>
        <v>0</v>
      </c>
      <c r="BH402" s="174" t="n">
        <f aca="false">IF(N402="sníž. přenesená",J402,0)</f>
        <v>0</v>
      </c>
      <c r="BI402" s="174" t="n">
        <f aca="false">IF(N402="nulová",J402,0)</f>
        <v>0</v>
      </c>
      <c r="BJ402" s="3" t="s">
        <v>80</v>
      </c>
      <c r="BK402" s="174" t="n">
        <f aca="false">ROUND(I402*H402,2)</f>
        <v>0</v>
      </c>
      <c r="BL402" s="3" t="s">
        <v>213</v>
      </c>
      <c r="BM402" s="173" t="s">
        <v>756</v>
      </c>
    </row>
    <row r="403" s="27" customFormat="true" ht="19.4" hidden="false" customHeight="false" outlineLevel="0" collapsed="false">
      <c r="A403" s="22"/>
      <c r="B403" s="160"/>
      <c r="C403" s="202" t="s">
        <v>757</v>
      </c>
      <c r="D403" s="202" t="s">
        <v>204</v>
      </c>
      <c r="E403" s="203" t="s">
        <v>758</v>
      </c>
      <c r="F403" s="204" t="s">
        <v>759</v>
      </c>
      <c r="G403" s="205" t="s">
        <v>183</v>
      </c>
      <c r="H403" s="206" t="n">
        <v>1</v>
      </c>
      <c r="I403" s="207"/>
      <c r="J403" s="208" t="n">
        <f aca="false">ROUND(I403*H403,2)</f>
        <v>0</v>
      </c>
      <c r="K403" s="209" t="s">
        <v>136</v>
      </c>
      <c r="L403" s="210"/>
      <c r="M403" s="211"/>
      <c r="N403" s="212" t="s">
        <v>40</v>
      </c>
      <c r="O403" s="60"/>
      <c r="P403" s="171" t="n">
        <f aca="false">O403*H403</f>
        <v>0</v>
      </c>
      <c r="Q403" s="171" t="n">
        <v>0.00288</v>
      </c>
      <c r="R403" s="171" t="n">
        <f aca="false">Q403*H403</f>
        <v>0.00288</v>
      </c>
      <c r="S403" s="171" t="n">
        <v>0</v>
      </c>
      <c r="T403" s="172" t="n">
        <f aca="false">S403*H403</f>
        <v>0</v>
      </c>
      <c r="U403" s="22"/>
      <c r="V403" s="22"/>
      <c r="W403" s="22"/>
      <c r="X403" s="22"/>
      <c r="Y403" s="22"/>
      <c r="Z403" s="22"/>
      <c r="AA403" s="22"/>
      <c r="AB403" s="22"/>
      <c r="AC403" s="22"/>
      <c r="AD403" s="22"/>
      <c r="AE403" s="22"/>
      <c r="AR403" s="173" t="s">
        <v>294</v>
      </c>
      <c r="AT403" s="173" t="s">
        <v>204</v>
      </c>
      <c r="AU403" s="173" t="s">
        <v>82</v>
      </c>
      <c r="AY403" s="3" t="s">
        <v>129</v>
      </c>
      <c r="BE403" s="174" t="n">
        <f aca="false">IF(N403="základní",J403,0)</f>
        <v>0</v>
      </c>
      <c r="BF403" s="174" t="n">
        <f aca="false">IF(N403="snížená",J403,0)</f>
        <v>0</v>
      </c>
      <c r="BG403" s="174" t="n">
        <f aca="false">IF(N403="zákl. přenesená",J403,0)</f>
        <v>0</v>
      </c>
      <c r="BH403" s="174" t="n">
        <f aca="false">IF(N403="sníž. přenesená",J403,0)</f>
        <v>0</v>
      </c>
      <c r="BI403" s="174" t="n">
        <f aca="false">IF(N403="nulová",J403,0)</f>
        <v>0</v>
      </c>
      <c r="BJ403" s="3" t="s">
        <v>80</v>
      </c>
      <c r="BK403" s="174" t="n">
        <f aca="false">ROUND(I403*H403,2)</f>
        <v>0</v>
      </c>
      <c r="BL403" s="3" t="s">
        <v>213</v>
      </c>
      <c r="BM403" s="173" t="s">
        <v>760</v>
      </c>
    </row>
    <row r="404" s="27" customFormat="true" ht="19.4" hidden="false" customHeight="false" outlineLevel="0" collapsed="false">
      <c r="A404" s="22"/>
      <c r="B404" s="160"/>
      <c r="C404" s="161" t="s">
        <v>761</v>
      </c>
      <c r="D404" s="161" t="s">
        <v>132</v>
      </c>
      <c r="E404" s="162" t="s">
        <v>762</v>
      </c>
      <c r="F404" s="163" t="s">
        <v>763</v>
      </c>
      <c r="G404" s="164" t="s">
        <v>183</v>
      </c>
      <c r="H404" s="165" t="n">
        <v>1</v>
      </c>
      <c r="I404" s="166"/>
      <c r="J404" s="167" t="n">
        <f aca="false">ROUND(I404*H404,2)</f>
        <v>0</v>
      </c>
      <c r="K404" s="168"/>
      <c r="L404" s="23"/>
      <c r="M404" s="169"/>
      <c r="N404" s="170" t="s">
        <v>40</v>
      </c>
      <c r="O404" s="60"/>
      <c r="P404" s="171" t="n">
        <f aca="false">O404*H404</f>
        <v>0</v>
      </c>
      <c r="Q404" s="171" t="n">
        <v>0</v>
      </c>
      <c r="R404" s="171" t="n">
        <f aca="false">Q404*H404</f>
        <v>0</v>
      </c>
      <c r="S404" s="171" t="n">
        <v>0</v>
      </c>
      <c r="T404" s="172" t="n">
        <f aca="false">S404*H404</f>
        <v>0</v>
      </c>
      <c r="U404" s="22"/>
      <c r="V404" s="22"/>
      <c r="W404" s="22"/>
      <c r="X404" s="22"/>
      <c r="Y404" s="22"/>
      <c r="Z404" s="22"/>
      <c r="AA404" s="22"/>
      <c r="AB404" s="22"/>
      <c r="AC404" s="22"/>
      <c r="AD404" s="22"/>
      <c r="AE404" s="22"/>
      <c r="AR404" s="173" t="s">
        <v>213</v>
      </c>
      <c r="AT404" s="173" t="s">
        <v>132</v>
      </c>
      <c r="AU404" s="173" t="s">
        <v>82</v>
      </c>
      <c r="AY404" s="3" t="s">
        <v>129</v>
      </c>
      <c r="BE404" s="174" t="n">
        <f aca="false">IF(N404="základní",J404,0)</f>
        <v>0</v>
      </c>
      <c r="BF404" s="174" t="n">
        <f aca="false">IF(N404="snížená",J404,0)</f>
        <v>0</v>
      </c>
      <c r="BG404" s="174" t="n">
        <f aca="false">IF(N404="zákl. přenesená",J404,0)</f>
        <v>0</v>
      </c>
      <c r="BH404" s="174" t="n">
        <f aca="false">IF(N404="sníž. přenesená",J404,0)</f>
        <v>0</v>
      </c>
      <c r="BI404" s="174" t="n">
        <f aca="false">IF(N404="nulová",J404,0)</f>
        <v>0</v>
      </c>
      <c r="BJ404" s="3" t="s">
        <v>80</v>
      </c>
      <c r="BK404" s="174" t="n">
        <f aca="false">ROUND(I404*H404,2)</f>
        <v>0</v>
      </c>
      <c r="BL404" s="3" t="s">
        <v>213</v>
      </c>
      <c r="BM404" s="173" t="s">
        <v>764</v>
      </c>
    </row>
    <row r="405" s="175" customFormat="true" ht="12.8" hidden="false" customHeight="false" outlineLevel="0" collapsed="false">
      <c r="B405" s="176"/>
      <c r="D405" s="110" t="s">
        <v>142</v>
      </c>
      <c r="E405" s="177"/>
      <c r="F405" s="178" t="s">
        <v>80</v>
      </c>
      <c r="H405" s="179" t="n">
        <v>1</v>
      </c>
      <c r="I405" s="180"/>
      <c r="L405" s="176"/>
      <c r="M405" s="181"/>
      <c r="N405" s="182"/>
      <c r="O405" s="182"/>
      <c r="P405" s="182"/>
      <c r="Q405" s="182"/>
      <c r="R405" s="182"/>
      <c r="S405" s="182"/>
      <c r="T405" s="183"/>
      <c r="AT405" s="177" t="s">
        <v>142</v>
      </c>
      <c r="AU405" s="177" t="s">
        <v>82</v>
      </c>
      <c r="AV405" s="175" t="s">
        <v>82</v>
      </c>
      <c r="AW405" s="175" t="s">
        <v>31</v>
      </c>
      <c r="AX405" s="175" t="s">
        <v>80</v>
      </c>
      <c r="AY405" s="177" t="s">
        <v>129</v>
      </c>
    </row>
    <row r="406" s="27" customFormat="true" ht="33" hidden="false" customHeight="true" outlineLevel="0" collapsed="false">
      <c r="A406" s="22"/>
      <c r="B406" s="160"/>
      <c r="C406" s="161" t="s">
        <v>765</v>
      </c>
      <c r="D406" s="161" t="s">
        <v>132</v>
      </c>
      <c r="E406" s="162" t="s">
        <v>766</v>
      </c>
      <c r="F406" s="163" t="s">
        <v>767</v>
      </c>
      <c r="G406" s="164" t="s">
        <v>183</v>
      </c>
      <c r="H406" s="165" t="n">
        <v>1</v>
      </c>
      <c r="I406" s="166"/>
      <c r="J406" s="167" t="n">
        <f aca="false">ROUND(I406*H406,2)</f>
        <v>0</v>
      </c>
      <c r="K406" s="168"/>
      <c r="L406" s="23"/>
      <c r="M406" s="169"/>
      <c r="N406" s="170" t="s">
        <v>40</v>
      </c>
      <c r="O406" s="60"/>
      <c r="P406" s="171" t="n">
        <f aca="false">O406*H406</f>
        <v>0</v>
      </c>
      <c r="Q406" s="171" t="n">
        <v>0</v>
      </c>
      <c r="R406" s="171" t="n">
        <f aca="false">Q406*H406</f>
        <v>0</v>
      </c>
      <c r="S406" s="171" t="n">
        <v>0</v>
      </c>
      <c r="T406" s="172" t="n">
        <f aca="false">S406*H406</f>
        <v>0</v>
      </c>
      <c r="U406" s="22"/>
      <c r="V406" s="22"/>
      <c r="W406" s="22"/>
      <c r="X406" s="22"/>
      <c r="Y406" s="22"/>
      <c r="Z406" s="22"/>
      <c r="AA406" s="22"/>
      <c r="AB406" s="22"/>
      <c r="AC406" s="22"/>
      <c r="AD406" s="22"/>
      <c r="AE406" s="22"/>
      <c r="AR406" s="173" t="s">
        <v>213</v>
      </c>
      <c r="AT406" s="173" t="s">
        <v>132</v>
      </c>
      <c r="AU406" s="173" t="s">
        <v>82</v>
      </c>
      <c r="AY406" s="3" t="s">
        <v>129</v>
      </c>
      <c r="BE406" s="174" t="n">
        <f aca="false">IF(N406="základní",J406,0)</f>
        <v>0</v>
      </c>
      <c r="BF406" s="174" t="n">
        <f aca="false">IF(N406="snížená",J406,0)</f>
        <v>0</v>
      </c>
      <c r="BG406" s="174" t="n">
        <f aca="false">IF(N406="zákl. přenesená",J406,0)</f>
        <v>0</v>
      </c>
      <c r="BH406" s="174" t="n">
        <f aca="false">IF(N406="sníž. přenesená",J406,0)</f>
        <v>0</v>
      </c>
      <c r="BI406" s="174" t="n">
        <f aca="false">IF(N406="nulová",J406,0)</f>
        <v>0</v>
      </c>
      <c r="BJ406" s="3" t="s">
        <v>80</v>
      </c>
      <c r="BK406" s="174" t="n">
        <f aca="false">ROUND(I406*H406,2)</f>
        <v>0</v>
      </c>
      <c r="BL406" s="3" t="s">
        <v>213</v>
      </c>
      <c r="BM406" s="173" t="s">
        <v>768</v>
      </c>
    </row>
    <row r="407" s="175" customFormat="true" ht="12.8" hidden="false" customHeight="false" outlineLevel="0" collapsed="false">
      <c r="B407" s="176"/>
      <c r="D407" s="110" t="s">
        <v>142</v>
      </c>
      <c r="E407" s="177"/>
      <c r="F407" s="178" t="s">
        <v>80</v>
      </c>
      <c r="H407" s="179" t="n">
        <v>1</v>
      </c>
      <c r="I407" s="180"/>
      <c r="L407" s="176"/>
      <c r="M407" s="181"/>
      <c r="N407" s="182"/>
      <c r="O407" s="182"/>
      <c r="P407" s="182"/>
      <c r="Q407" s="182"/>
      <c r="R407" s="182"/>
      <c r="S407" s="182"/>
      <c r="T407" s="183"/>
      <c r="AT407" s="177" t="s">
        <v>142</v>
      </c>
      <c r="AU407" s="177" t="s">
        <v>82</v>
      </c>
      <c r="AV407" s="175" t="s">
        <v>82</v>
      </c>
      <c r="AW407" s="175" t="s">
        <v>31</v>
      </c>
      <c r="AX407" s="175" t="s">
        <v>80</v>
      </c>
      <c r="AY407" s="177" t="s">
        <v>129</v>
      </c>
    </row>
    <row r="408" s="27" customFormat="true" ht="19.4" hidden="false" customHeight="false" outlineLevel="0" collapsed="false">
      <c r="A408" s="22"/>
      <c r="B408" s="160"/>
      <c r="C408" s="161" t="s">
        <v>769</v>
      </c>
      <c r="D408" s="161" t="s">
        <v>132</v>
      </c>
      <c r="E408" s="162" t="s">
        <v>770</v>
      </c>
      <c r="F408" s="163" t="s">
        <v>771</v>
      </c>
      <c r="G408" s="164" t="s">
        <v>183</v>
      </c>
      <c r="H408" s="165" t="n">
        <v>1</v>
      </c>
      <c r="I408" s="166"/>
      <c r="J408" s="167" t="n">
        <f aca="false">ROUND(I408*H408,2)</f>
        <v>0</v>
      </c>
      <c r="K408" s="168"/>
      <c r="L408" s="23"/>
      <c r="M408" s="169"/>
      <c r="N408" s="170" t="s">
        <v>40</v>
      </c>
      <c r="O408" s="60"/>
      <c r="P408" s="171" t="n">
        <f aca="false">O408*H408</f>
        <v>0</v>
      </c>
      <c r="Q408" s="171" t="n">
        <v>0</v>
      </c>
      <c r="R408" s="171" t="n">
        <f aca="false">Q408*H408</f>
        <v>0</v>
      </c>
      <c r="S408" s="171" t="n">
        <v>0</v>
      </c>
      <c r="T408" s="172" t="n">
        <f aca="false">S408*H408</f>
        <v>0</v>
      </c>
      <c r="U408" s="22"/>
      <c r="V408" s="22"/>
      <c r="W408" s="22"/>
      <c r="X408" s="22"/>
      <c r="Y408" s="22"/>
      <c r="Z408" s="22"/>
      <c r="AA408" s="22"/>
      <c r="AB408" s="22"/>
      <c r="AC408" s="22"/>
      <c r="AD408" s="22"/>
      <c r="AE408" s="22"/>
      <c r="AR408" s="173" t="s">
        <v>213</v>
      </c>
      <c r="AT408" s="173" t="s">
        <v>132</v>
      </c>
      <c r="AU408" s="173" t="s">
        <v>82</v>
      </c>
      <c r="AY408" s="3" t="s">
        <v>129</v>
      </c>
      <c r="BE408" s="174" t="n">
        <f aca="false">IF(N408="základní",J408,0)</f>
        <v>0</v>
      </c>
      <c r="BF408" s="174" t="n">
        <f aca="false">IF(N408="snížená",J408,0)</f>
        <v>0</v>
      </c>
      <c r="BG408" s="174" t="n">
        <f aca="false">IF(N408="zákl. přenesená",J408,0)</f>
        <v>0</v>
      </c>
      <c r="BH408" s="174" t="n">
        <f aca="false">IF(N408="sníž. přenesená",J408,0)</f>
        <v>0</v>
      </c>
      <c r="BI408" s="174" t="n">
        <f aca="false">IF(N408="nulová",J408,0)</f>
        <v>0</v>
      </c>
      <c r="BJ408" s="3" t="s">
        <v>80</v>
      </c>
      <c r="BK408" s="174" t="n">
        <f aca="false">ROUND(I408*H408,2)</f>
        <v>0</v>
      </c>
      <c r="BL408" s="3" t="s">
        <v>213</v>
      </c>
      <c r="BM408" s="173" t="s">
        <v>772</v>
      </c>
    </row>
    <row r="409" s="175" customFormat="true" ht="12.8" hidden="false" customHeight="false" outlineLevel="0" collapsed="false">
      <c r="B409" s="176"/>
      <c r="D409" s="110" t="s">
        <v>142</v>
      </c>
      <c r="E409" s="177"/>
      <c r="F409" s="178" t="s">
        <v>80</v>
      </c>
      <c r="H409" s="179" t="n">
        <v>1</v>
      </c>
      <c r="I409" s="180"/>
      <c r="L409" s="176"/>
      <c r="M409" s="181"/>
      <c r="N409" s="182"/>
      <c r="O409" s="182"/>
      <c r="P409" s="182"/>
      <c r="Q409" s="182"/>
      <c r="R409" s="182"/>
      <c r="S409" s="182"/>
      <c r="T409" s="183"/>
      <c r="AT409" s="177" t="s">
        <v>142</v>
      </c>
      <c r="AU409" s="177" t="s">
        <v>82</v>
      </c>
      <c r="AV409" s="175" t="s">
        <v>82</v>
      </c>
      <c r="AW409" s="175" t="s">
        <v>31</v>
      </c>
      <c r="AX409" s="175" t="s">
        <v>80</v>
      </c>
      <c r="AY409" s="177" t="s">
        <v>129</v>
      </c>
    </row>
    <row r="410" s="27" customFormat="true" ht="19.4" hidden="false" customHeight="false" outlineLevel="0" collapsed="false">
      <c r="A410" s="22"/>
      <c r="B410" s="160"/>
      <c r="C410" s="161" t="s">
        <v>773</v>
      </c>
      <c r="D410" s="161" t="s">
        <v>132</v>
      </c>
      <c r="E410" s="162" t="s">
        <v>774</v>
      </c>
      <c r="F410" s="163" t="s">
        <v>775</v>
      </c>
      <c r="G410" s="164" t="s">
        <v>183</v>
      </c>
      <c r="H410" s="165" t="n">
        <v>10</v>
      </c>
      <c r="I410" s="166"/>
      <c r="J410" s="167" t="n">
        <f aca="false">ROUND(I410*H410,2)</f>
        <v>0</v>
      </c>
      <c r="K410" s="168"/>
      <c r="L410" s="23"/>
      <c r="M410" s="169"/>
      <c r="N410" s="170" t="s">
        <v>40</v>
      </c>
      <c r="O410" s="60"/>
      <c r="P410" s="171" t="n">
        <f aca="false">O410*H410</f>
        <v>0</v>
      </c>
      <c r="Q410" s="171" t="n">
        <v>0</v>
      </c>
      <c r="R410" s="171" t="n">
        <f aca="false">Q410*H410</f>
        <v>0</v>
      </c>
      <c r="S410" s="171" t="n">
        <v>0</v>
      </c>
      <c r="T410" s="172" t="n">
        <f aca="false">S410*H410</f>
        <v>0</v>
      </c>
      <c r="U410" s="22"/>
      <c r="V410" s="22"/>
      <c r="W410" s="22"/>
      <c r="X410" s="22"/>
      <c r="Y410" s="22"/>
      <c r="Z410" s="22"/>
      <c r="AA410" s="22"/>
      <c r="AB410" s="22"/>
      <c r="AC410" s="22"/>
      <c r="AD410" s="22"/>
      <c r="AE410" s="22"/>
      <c r="AR410" s="173" t="s">
        <v>213</v>
      </c>
      <c r="AT410" s="173" t="s">
        <v>132</v>
      </c>
      <c r="AU410" s="173" t="s">
        <v>82</v>
      </c>
      <c r="AY410" s="3" t="s">
        <v>129</v>
      </c>
      <c r="BE410" s="174" t="n">
        <f aca="false">IF(N410="základní",J410,0)</f>
        <v>0</v>
      </c>
      <c r="BF410" s="174" t="n">
        <f aca="false">IF(N410="snížená",J410,0)</f>
        <v>0</v>
      </c>
      <c r="BG410" s="174" t="n">
        <f aca="false">IF(N410="zákl. přenesená",J410,0)</f>
        <v>0</v>
      </c>
      <c r="BH410" s="174" t="n">
        <f aca="false">IF(N410="sníž. přenesená",J410,0)</f>
        <v>0</v>
      </c>
      <c r="BI410" s="174" t="n">
        <f aca="false">IF(N410="nulová",J410,0)</f>
        <v>0</v>
      </c>
      <c r="BJ410" s="3" t="s">
        <v>80</v>
      </c>
      <c r="BK410" s="174" t="n">
        <f aca="false">ROUND(I410*H410,2)</f>
        <v>0</v>
      </c>
      <c r="BL410" s="3" t="s">
        <v>213</v>
      </c>
      <c r="BM410" s="173" t="s">
        <v>776</v>
      </c>
    </row>
    <row r="411" s="175" customFormat="true" ht="12.8" hidden="false" customHeight="false" outlineLevel="0" collapsed="false">
      <c r="B411" s="176"/>
      <c r="D411" s="110" t="s">
        <v>142</v>
      </c>
      <c r="E411" s="177"/>
      <c r="F411" s="178" t="s">
        <v>202</v>
      </c>
      <c r="H411" s="179" t="n">
        <v>10</v>
      </c>
      <c r="I411" s="180"/>
      <c r="L411" s="176"/>
      <c r="M411" s="181"/>
      <c r="N411" s="182"/>
      <c r="O411" s="182"/>
      <c r="P411" s="182"/>
      <c r="Q411" s="182"/>
      <c r="R411" s="182"/>
      <c r="S411" s="182"/>
      <c r="T411" s="183"/>
      <c r="AT411" s="177" t="s">
        <v>142</v>
      </c>
      <c r="AU411" s="177" t="s">
        <v>82</v>
      </c>
      <c r="AV411" s="175" t="s">
        <v>82</v>
      </c>
      <c r="AW411" s="175" t="s">
        <v>31</v>
      </c>
      <c r="AX411" s="175" t="s">
        <v>80</v>
      </c>
      <c r="AY411" s="177" t="s">
        <v>129</v>
      </c>
    </row>
    <row r="412" s="27" customFormat="true" ht="19.4" hidden="false" customHeight="false" outlineLevel="0" collapsed="false">
      <c r="A412" s="22"/>
      <c r="B412" s="160"/>
      <c r="C412" s="161" t="s">
        <v>777</v>
      </c>
      <c r="D412" s="161" t="s">
        <v>132</v>
      </c>
      <c r="E412" s="162" t="s">
        <v>778</v>
      </c>
      <c r="F412" s="163" t="s">
        <v>779</v>
      </c>
      <c r="G412" s="164" t="s">
        <v>414</v>
      </c>
      <c r="H412" s="213"/>
      <c r="I412" s="166"/>
      <c r="J412" s="167" t="n">
        <f aca="false">ROUND(I412*H412,2)</f>
        <v>0</v>
      </c>
      <c r="K412" s="168" t="s">
        <v>136</v>
      </c>
      <c r="L412" s="23"/>
      <c r="M412" s="169"/>
      <c r="N412" s="170" t="s">
        <v>40</v>
      </c>
      <c r="O412" s="60"/>
      <c r="P412" s="171" t="n">
        <f aca="false">O412*H412</f>
        <v>0</v>
      </c>
      <c r="Q412" s="171" t="n">
        <v>0</v>
      </c>
      <c r="R412" s="171" t="n">
        <f aca="false">Q412*H412</f>
        <v>0</v>
      </c>
      <c r="S412" s="171" t="n">
        <v>0</v>
      </c>
      <c r="T412" s="172" t="n">
        <f aca="false">S412*H412</f>
        <v>0</v>
      </c>
      <c r="U412" s="22"/>
      <c r="V412" s="22"/>
      <c r="W412" s="22"/>
      <c r="X412" s="22"/>
      <c r="Y412" s="22"/>
      <c r="Z412" s="22"/>
      <c r="AA412" s="22"/>
      <c r="AB412" s="22"/>
      <c r="AC412" s="22"/>
      <c r="AD412" s="22"/>
      <c r="AE412" s="22"/>
      <c r="AR412" s="173" t="s">
        <v>213</v>
      </c>
      <c r="AT412" s="173" t="s">
        <v>132</v>
      </c>
      <c r="AU412" s="173" t="s">
        <v>82</v>
      </c>
      <c r="AY412" s="3" t="s">
        <v>129</v>
      </c>
      <c r="BE412" s="174" t="n">
        <f aca="false">IF(N412="základní",J412,0)</f>
        <v>0</v>
      </c>
      <c r="BF412" s="174" t="n">
        <f aca="false">IF(N412="snížená",J412,0)</f>
        <v>0</v>
      </c>
      <c r="BG412" s="174" t="n">
        <f aca="false">IF(N412="zákl. přenesená",J412,0)</f>
        <v>0</v>
      </c>
      <c r="BH412" s="174" t="n">
        <f aca="false">IF(N412="sníž. přenesená",J412,0)</f>
        <v>0</v>
      </c>
      <c r="BI412" s="174" t="n">
        <f aca="false">IF(N412="nulová",J412,0)</f>
        <v>0</v>
      </c>
      <c r="BJ412" s="3" t="s">
        <v>80</v>
      </c>
      <c r="BK412" s="174" t="n">
        <f aca="false">ROUND(I412*H412,2)</f>
        <v>0</v>
      </c>
      <c r="BL412" s="3" t="s">
        <v>213</v>
      </c>
      <c r="BM412" s="173" t="s">
        <v>780</v>
      </c>
    </row>
    <row r="413" s="146" customFormat="true" ht="22.8" hidden="false" customHeight="true" outlineLevel="0" collapsed="false">
      <c r="B413" s="147"/>
      <c r="D413" s="148" t="s">
        <v>74</v>
      </c>
      <c r="E413" s="148" t="s">
        <v>781</v>
      </c>
      <c r="F413" s="148" t="s">
        <v>782</v>
      </c>
      <c r="I413" s="150"/>
      <c r="J413" s="159" t="n">
        <f aca="false">BK413</f>
        <v>0</v>
      </c>
      <c r="L413" s="147"/>
      <c r="M413" s="152"/>
      <c r="N413" s="153"/>
      <c r="O413" s="153"/>
      <c r="P413" s="154" t="n">
        <f aca="false">SUM(P414:P444)</f>
        <v>0</v>
      </c>
      <c r="Q413" s="153"/>
      <c r="R413" s="154" t="n">
        <f aca="false">SUM(R414:R444)</f>
        <v>0.9935044</v>
      </c>
      <c r="S413" s="153"/>
      <c r="T413" s="155" t="n">
        <f aca="false">SUM(T414:T444)</f>
        <v>0</v>
      </c>
      <c r="AR413" s="148" t="s">
        <v>82</v>
      </c>
      <c r="AT413" s="156" t="s">
        <v>74</v>
      </c>
      <c r="AU413" s="156" t="s">
        <v>80</v>
      </c>
      <c r="AY413" s="148" t="s">
        <v>129</v>
      </c>
      <c r="BK413" s="157" t="n">
        <f aca="false">SUM(BK414:BK444)</f>
        <v>0</v>
      </c>
    </row>
    <row r="414" s="27" customFormat="true" ht="16.5" hidden="false" customHeight="true" outlineLevel="0" collapsed="false">
      <c r="A414" s="22"/>
      <c r="B414" s="160"/>
      <c r="C414" s="161" t="s">
        <v>783</v>
      </c>
      <c r="D414" s="161" t="s">
        <v>132</v>
      </c>
      <c r="E414" s="162" t="s">
        <v>784</v>
      </c>
      <c r="F414" s="163" t="s">
        <v>785</v>
      </c>
      <c r="G414" s="164" t="s">
        <v>135</v>
      </c>
      <c r="H414" s="165" t="n">
        <v>19.45</v>
      </c>
      <c r="I414" s="166"/>
      <c r="J414" s="167" t="n">
        <f aca="false">ROUND(I414*H414,2)</f>
        <v>0</v>
      </c>
      <c r="K414" s="168" t="s">
        <v>136</v>
      </c>
      <c r="L414" s="23"/>
      <c r="M414" s="169"/>
      <c r="N414" s="170" t="s">
        <v>40</v>
      </c>
      <c r="O414" s="60"/>
      <c r="P414" s="171" t="n">
        <f aca="false">O414*H414</f>
        <v>0</v>
      </c>
      <c r="Q414" s="171" t="n">
        <v>0</v>
      </c>
      <c r="R414" s="171" t="n">
        <f aca="false">Q414*H414</f>
        <v>0</v>
      </c>
      <c r="S414" s="171" t="n">
        <v>0</v>
      </c>
      <c r="T414" s="172" t="n">
        <f aca="false">S414*H414</f>
        <v>0</v>
      </c>
      <c r="U414" s="22"/>
      <c r="V414" s="22"/>
      <c r="W414" s="22"/>
      <c r="X414" s="22"/>
      <c r="Y414" s="22"/>
      <c r="Z414" s="22"/>
      <c r="AA414" s="22"/>
      <c r="AB414" s="22"/>
      <c r="AC414" s="22"/>
      <c r="AD414" s="22"/>
      <c r="AE414" s="22"/>
      <c r="AR414" s="173" t="s">
        <v>213</v>
      </c>
      <c r="AT414" s="173" t="s">
        <v>132</v>
      </c>
      <c r="AU414" s="173" t="s">
        <v>82</v>
      </c>
      <c r="AY414" s="3" t="s">
        <v>129</v>
      </c>
      <c r="BE414" s="174" t="n">
        <f aca="false">IF(N414="základní",J414,0)</f>
        <v>0</v>
      </c>
      <c r="BF414" s="174" t="n">
        <f aca="false">IF(N414="snížená",J414,0)</f>
        <v>0</v>
      </c>
      <c r="BG414" s="174" t="n">
        <f aca="false">IF(N414="zákl. přenesená",J414,0)</f>
        <v>0</v>
      </c>
      <c r="BH414" s="174" t="n">
        <f aca="false">IF(N414="sníž. přenesená",J414,0)</f>
        <v>0</v>
      </c>
      <c r="BI414" s="174" t="n">
        <f aca="false">IF(N414="nulová",J414,0)</f>
        <v>0</v>
      </c>
      <c r="BJ414" s="3" t="s">
        <v>80</v>
      </c>
      <c r="BK414" s="174" t="n">
        <f aca="false">ROUND(I414*H414,2)</f>
        <v>0</v>
      </c>
      <c r="BL414" s="3" t="s">
        <v>213</v>
      </c>
      <c r="BM414" s="173" t="s">
        <v>786</v>
      </c>
    </row>
    <row r="415" s="175" customFormat="true" ht="12.8" hidden="false" customHeight="false" outlineLevel="0" collapsed="false">
      <c r="B415" s="176"/>
      <c r="D415" s="110" t="s">
        <v>142</v>
      </c>
      <c r="E415" s="177"/>
      <c r="F415" s="178" t="s">
        <v>197</v>
      </c>
      <c r="H415" s="179" t="n">
        <v>19.45</v>
      </c>
      <c r="I415" s="180"/>
      <c r="L415" s="176"/>
      <c r="M415" s="181"/>
      <c r="N415" s="182"/>
      <c r="O415" s="182"/>
      <c r="P415" s="182"/>
      <c r="Q415" s="182"/>
      <c r="R415" s="182"/>
      <c r="S415" s="182"/>
      <c r="T415" s="183"/>
      <c r="AT415" s="177" t="s">
        <v>142</v>
      </c>
      <c r="AU415" s="177" t="s">
        <v>82</v>
      </c>
      <c r="AV415" s="175" t="s">
        <v>82</v>
      </c>
      <c r="AW415" s="175" t="s">
        <v>31</v>
      </c>
      <c r="AX415" s="175" t="s">
        <v>80</v>
      </c>
      <c r="AY415" s="177" t="s">
        <v>129</v>
      </c>
    </row>
    <row r="416" s="27" customFormat="true" ht="16.5" hidden="false" customHeight="true" outlineLevel="0" collapsed="false">
      <c r="A416" s="22"/>
      <c r="B416" s="160"/>
      <c r="C416" s="161" t="s">
        <v>787</v>
      </c>
      <c r="D416" s="161" t="s">
        <v>132</v>
      </c>
      <c r="E416" s="162" t="s">
        <v>788</v>
      </c>
      <c r="F416" s="163" t="s">
        <v>789</v>
      </c>
      <c r="G416" s="164" t="s">
        <v>135</v>
      </c>
      <c r="H416" s="165" t="n">
        <v>19.45</v>
      </c>
      <c r="I416" s="166"/>
      <c r="J416" s="167" t="n">
        <f aca="false">ROUND(I416*H416,2)</f>
        <v>0</v>
      </c>
      <c r="K416" s="168" t="s">
        <v>136</v>
      </c>
      <c r="L416" s="23"/>
      <c r="M416" s="169"/>
      <c r="N416" s="170" t="s">
        <v>40</v>
      </c>
      <c r="O416" s="60"/>
      <c r="P416" s="171" t="n">
        <f aca="false">O416*H416</f>
        <v>0</v>
      </c>
      <c r="Q416" s="171" t="n">
        <v>0.0003</v>
      </c>
      <c r="R416" s="171" t="n">
        <f aca="false">Q416*H416</f>
        <v>0.005835</v>
      </c>
      <c r="S416" s="171" t="n">
        <v>0</v>
      </c>
      <c r="T416" s="172" t="n">
        <f aca="false">S416*H416</f>
        <v>0</v>
      </c>
      <c r="U416" s="22"/>
      <c r="V416" s="22"/>
      <c r="W416" s="22"/>
      <c r="X416" s="22"/>
      <c r="Y416" s="22"/>
      <c r="Z416" s="22"/>
      <c r="AA416" s="22"/>
      <c r="AB416" s="22"/>
      <c r="AC416" s="22"/>
      <c r="AD416" s="22"/>
      <c r="AE416" s="22"/>
      <c r="AR416" s="173" t="s">
        <v>213</v>
      </c>
      <c r="AT416" s="173" t="s">
        <v>132</v>
      </c>
      <c r="AU416" s="173" t="s">
        <v>82</v>
      </c>
      <c r="AY416" s="3" t="s">
        <v>129</v>
      </c>
      <c r="BE416" s="174" t="n">
        <f aca="false">IF(N416="základní",J416,0)</f>
        <v>0</v>
      </c>
      <c r="BF416" s="174" t="n">
        <f aca="false">IF(N416="snížená",J416,0)</f>
        <v>0</v>
      </c>
      <c r="BG416" s="174" t="n">
        <f aca="false">IF(N416="zákl. přenesená",J416,0)</f>
        <v>0</v>
      </c>
      <c r="BH416" s="174" t="n">
        <f aca="false">IF(N416="sníž. přenesená",J416,0)</f>
        <v>0</v>
      </c>
      <c r="BI416" s="174" t="n">
        <f aca="false">IF(N416="nulová",J416,0)</f>
        <v>0</v>
      </c>
      <c r="BJ416" s="3" t="s">
        <v>80</v>
      </c>
      <c r="BK416" s="174" t="n">
        <f aca="false">ROUND(I416*H416,2)</f>
        <v>0</v>
      </c>
      <c r="BL416" s="3" t="s">
        <v>213</v>
      </c>
      <c r="BM416" s="173" t="s">
        <v>790</v>
      </c>
    </row>
    <row r="417" s="27" customFormat="true" ht="21.75" hidden="false" customHeight="true" outlineLevel="0" collapsed="false">
      <c r="A417" s="22"/>
      <c r="B417" s="160"/>
      <c r="C417" s="161" t="s">
        <v>791</v>
      </c>
      <c r="D417" s="161" t="s">
        <v>132</v>
      </c>
      <c r="E417" s="162" t="s">
        <v>792</v>
      </c>
      <c r="F417" s="163" t="s">
        <v>793</v>
      </c>
      <c r="G417" s="164" t="s">
        <v>135</v>
      </c>
      <c r="H417" s="165" t="n">
        <v>19.45</v>
      </c>
      <c r="I417" s="166"/>
      <c r="J417" s="167" t="n">
        <f aca="false">ROUND(I417*H417,2)</f>
        <v>0</v>
      </c>
      <c r="K417" s="168" t="s">
        <v>136</v>
      </c>
      <c r="L417" s="23"/>
      <c r="M417" s="169"/>
      <c r="N417" s="170" t="s">
        <v>40</v>
      </c>
      <c r="O417" s="60"/>
      <c r="P417" s="171" t="n">
        <f aca="false">O417*H417</f>
        <v>0</v>
      </c>
      <c r="Q417" s="171" t="n">
        <v>0.00758</v>
      </c>
      <c r="R417" s="171" t="n">
        <f aca="false">Q417*H417</f>
        <v>0.147431</v>
      </c>
      <c r="S417" s="171" t="n">
        <v>0</v>
      </c>
      <c r="T417" s="172" t="n">
        <f aca="false">S417*H417</f>
        <v>0</v>
      </c>
      <c r="U417" s="22"/>
      <c r="V417" s="22"/>
      <c r="W417" s="22"/>
      <c r="X417" s="22"/>
      <c r="Y417" s="22"/>
      <c r="Z417" s="22"/>
      <c r="AA417" s="22"/>
      <c r="AB417" s="22"/>
      <c r="AC417" s="22"/>
      <c r="AD417" s="22"/>
      <c r="AE417" s="22"/>
      <c r="AR417" s="173" t="s">
        <v>213</v>
      </c>
      <c r="AT417" s="173" t="s">
        <v>132</v>
      </c>
      <c r="AU417" s="173" t="s">
        <v>82</v>
      </c>
      <c r="AY417" s="3" t="s">
        <v>129</v>
      </c>
      <c r="BE417" s="174" t="n">
        <f aca="false">IF(N417="základní",J417,0)</f>
        <v>0</v>
      </c>
      <c r="BF417" s="174" t="n">
        <f aca="false">IF(N417="snížená",J417,0)</f>
        <v>0</v>
      </c>
      <c r="BG417" s="174" t="n">
        <f aca="false">IF(N417="zákl. přenesená",J417,0)</f>
        <v>0</v>
      </c>
      <c r="BH417" s="174" t="n">
        <f aca="false">IF(N417="sníž. přenesená",J417,0)</f>
        <v>0</v>
      </c>
      <c r="BI417" s="174" t="n">
        <f aca="false">IF(N417="nulová",J417,0)</f>
        <v>0</v>
      </c>
      <c r="BJ417" s="3" t="s">
        <v>80</v>
      </c>
      <c r="BK417" s="174" t="n">
        <f aca="false">ROUND(I417*H417,2)</f>
        <v>0</v>
      </c>
      <c r="BL417" s="3" t="s">
        <v>213</v>
      </c>
      <c r="BM417" s="173" t="s">
        <v>794</v>
      </c>
    </row>
    <row r="418" s="27" customFormat="true" ht="19.4" hidden="false" customHeight="false" outlineLevel="0" collapsed="false">
      <c r="A418" s="22"/>
      <c r="B418" s="160"/>
      <c r="C418" s="161" t="s">
        <v>795</v>
      </c>
      <c r="D418" s="161" t="s">
        <v>132</v>
      </c>
      <c r="E418" s="162" t="s">
        <v>796</v>
      </c>
      <c r="F418" s="163" t="s">
        <v>797</v>
      </c>
      <c r="G418" s="164" t="s">
        <v>281</v>
      </c>
      <c r="H418" s="165" t="n">
        <v>19.28</v>
      </c>
      <c r="I418" s="166"/>
      <c r="J418" s="167" t="n">
        <f aca="false">ROUND(I418*H418,2)</f>
        <v>0</v>
      </c>
      <c r="K418" s="168" t="s">
        <v>136</v>
      </c>
      <c r="L418" s="23"/>
      <c r="M418" s="169"/>
      <c r="N418" s="170" t="s">
        <v>40</v>
      </c>
      <c r="O418" s="60"/>
      <c r="P418" s="171" t="n">
        <f aca="false">O418*H418</f>
        <v>0</v>
      </c>
      <c r="Q418" s="171" t="n">
        <v>0.00058</v>
      </c>
      <c r="R418" s="171" t="n">
        <f aca="false">Q418*H418</f>
        <v>0.0111824</v>
      </c>
      <c r="S418" s="171" t="n">
        <v>0</v>
      </c>
      <c r="T418" s="172" t="n">
        <f aca="false">S418*H418</f>
        <v>0</v>
      </c>
      <c r="U418" s="22"/>
      <c r="V418" s="22"/>
      <c r="W418" s="22"/>
      <c r="X418" s="22"/>
      <c r="Y418" s="22"/>
      <c r="Z418" s="22"/>
      <c r="AA418" s="22"/>
      <c r="AB418" s="22"/>
      <c r="AC418" s="22"/>
      <c r="AD418" s="22"/>
      <c r="AE418" s="22"/>
      <c r="AR418" s="173" t="s">
        <v>213</v>
      </c>
      <c r="AT418" s="173" t="s">
        <v>132</v>
      </c>
      <c r="AU418" s="173" t="s">
        <v>82</v>
      </c>
      <c r="AY418" s="3" t="s">
        <v>129</v>
      </c>
      <c r="BE418" s="174" t="n">
        <f aca="false">IF(N418="základní",J418,0)</f>
        <v>0</v>
      </c>
      <c r="BF418" s="174" t="n">
        <f aca="false">IF(N418="snížená",J418,0)</f>
        <v>0</v>
      </c>
      <c r="BG418" s="174" t="n">
        <f aca="false">IF(N418="zákl. přenesená",J418,0)</f>
        <v>0</v>
      </c>
      <c r="BH418" s="174" t="n">
        <f aca="false">IF(N418="sníž. přenesená",J418,0)</f>
        <v>0</v>
      </c>
      <c r="BI418" s="174" t="n">
        <f aca="false">IF(N418="nulová",J418,0)</f>
        <v>0</v>
      </c>
      <c r="BJ418" s="3" t="s">
        <v>80</v>
      </c>
      <c r="BK418" s="174" t="n">
        <f aca="false">ROUND(I418*H418,2)</f>
        <v>0</v>
      </c>
      <c r="BL418" s="3" t="s">
        <v>213</v>
      </c>
      <c r="BM418" s="173" t="s">
        <v>798</v>
      </c>
    </row>
    <row r="419" s="175" customFormat="true" ht="12.8" hidden="false" customHeight="false" outlineLevel="0" collapsed="false">
      <c r="B419" s="176"/>
      <c r="D419" s="110" t="s">
        <v>142</v>
      </c>
      <c r="E419" s="177"/>
      <c r="F419" s="178" t="s">
        <v>799</v>
      </c>
      <c r="H419" s="179" t="n">
        <v>1.8</v>
      </c>
      <c r="I419" s="180"/>
      <c r="L419" s="176"/>
      <c r="M419" s="181"/>
      <c r="N419" s="182"/>
      <c r="O419" s="182"/>
      <c r="P419" s="182"/>
      <c r="Q419" s="182"/>
      <c r="R419" s="182"/>
      <c r="S419" s="182"/>
      <c r="T419" s="183"/>
      <c r="AT419" s="177" t="s">
        <v>142</v>
      </c>
      <c r="AU419" s="177" t="s">
        <v>82</v>
      </c>
      <c r="AV419" s="175" t="s">
        <v>82</v>
      </c>
      <c r="AW419" s="175" t="s">
        <v>31</v>
      </c>
      <c r="AX419" s="175" t="s">
        <v>75</v>
      </c>
      <c r="AY419" s="177" t="s">
        <v>129</v>
      </c>
    </row>
    <row r="420" s="175" customFormat="true" ht="12.8" hidden="false" customHeight="false" outlineLevel="0" collapsed="false">
      <c r="B420" s="176"/>
      <c r="D420" s="110" t="s">
        <v>142</v>
      </c>
      <c r="E420" s="177"/>
      <c r="F420" s="178" t="s">
        <v>800</v>
      </c>
      <c r="H420" s="179" t="n">
        <v>5.07</v>
      </c>
      <c r="I420" s="180"/>
      <c r="L420" s="176"/>
      <c r="M420" s="181"/>
      <c r="N420" s="182"/>
      <c r="O420" s="182"/>
      <c r="P420" s="182"/>
      <c r="Q420" s="182"/>
      <c r="R420" s="182"/>
      <c r="S420" s="182"/>
      <c r="T420" s="183"/>
      <c r="AT420" s="177" t="s">
        <v>142</v>
      </c>
      <c r="AU420" s="177" t="s">
        <v>82</v>
      </c>
      <c r="AV420" s="175" t="s">
        <v>82</v>
      </c>
      <c r="AW420" s="175" t="s">
        <v>31</v>
      </c>
      <c r="AX420" s="175" t="s">
        <v>75</v>
      </c>
      <c r="AY420" s="177" t="s">
        <v>129</v>
      </c>
    </row>
    <row r="421" s="193" customFormat="true" ht="12.8" hidden="false" customHeight="false" outlineLevel="0" collapsed="false">
      <c r="B421" s="194"/>
      <c r="D421" s="110" t="s">
        <v>142</v>
      </c>
      <c r="E421" s="195"/>
      <c r="F421" s="196" t="s">
        <v>151</v>
      </c>
      <c r="H421" s="197" t="n">
        <v>6.87</v>
      </c>
      <c r="I421" s="198"/>
      <c r="L421" s="194"/>
      <c r="M421" s="199"/>
      <c r="N421" s="200"/>
      <c r="O421" s="200"/>
      <c r="P421" s="200"/>
      <c r="Q421" s="200"/>
      <c r="R421" s="200"/>
      <c r="S421" s="200"/>
      <c r="T421" s="201"/>
      <c r="AT421" s="195" t="s">
        <v>142</v>
      </c>
      <c r="AU421" s="195" t="s">
        <v>82</v>
      </c>
      <c r="AV421" s="193" t="s">
        <v>145</v>
      </c>
      <c r="AW421" s="193" t="s">
        <v>31</v>
      </c>
      <c r="AX421" s="193" t="s">
        <v>75</v>
      </c>
      <c r="AY421" s="195" t="s">
        <v>129</v>
      </c>
    </row>
    <row r="422" s="175" customFormat="true" ht="12.8" hidden="false" customHeight="false" outlineLevel="0" collapsed="false">
      <c r="B422" s="176"/>
      <c r="D422" s="110" t="s">
        <v>142</v>
      </c>
      <c r="E422" s="177"/>
      <c r="F422" s="178" t="s">
        <v>801</v>
      </c>
      <c r="H422" s="179" t="n">
        <v>6.87</v>
      </c>
      <c r="I422" s="180"/>
      <c r="L422" s="176"/>
      <c r="M422" s="181"/>
      <c r="N422" s="182"/>
      <c r="O422" s="182"/>
      <c r="P422" s="182"/>
      <c r="Q422" s="182"/>
      <c r="R422" s="182"/>
      <c r="S422" s="182"/>
      <c r="T422" s="183"/>
      <c r="AT422" s="177" t="s">
        <v>142</v>
      </c>
      <c r="AU422" s="177" t="s">
        <v>82</v>
      </c>
      <c r="AV422" s="175" t="s">
        <v>82</v>
      </c>
      <c r="AW422" s="175" t="s">
        <v>31</v>
      </c>
      <c r="AX422" s="175" t="s">
        <v>75</v>
      </c>
      <c r="AY422" s="177" t="s">
        <v>129</v>
      </c>
    </row>
    <row r="423" s="175" customFormat="true" ht="12.8" hidden="false" customHeight="false" outlineLevel="0" collapsed="false">
      <c r="B423" s="176"/>
      <c r="D423" s="110" t="s">
        <v>142</v>
      </c>
      <c r="E423" s="177"/>
      <c r="F423" s="178" t="s">
        <v>802</v>
      </c>
      <c r="H423" s="179" t="n">
        <v>5.54</v>
      </c>
      <c r="I423" s="180"/>
      <c r="L423" s="176"/>
      <c r="M423" s="181"/>
      <c r="N423" s="182"/>
      <c r="O423" s="182"/>
      <c r="P423" s="182"/>
      <c r="Q423" s="182"/>
      <c r="R423" s="182"/>
      <c r="S423" s="182"/>
      <c r="T423" s="183"/>
      <c r="AT423" s="177" t="s">
        <v>142</v>
      </c>
      <c r="AU423" s="177" t="s">
        <v>82</v>
      </c>
      <c r="AV423" s="175" t="s">
        <v>82</v>
      </c>
      <c r="AW423" s="175" t="s">
        <v>31</v>
      </c>
      <c r="AX423" s="175" t="s">
        <v>75</v>
      </c>
      <c r="AY423" s="177" t="s">
        <v>129</v>
      </c>
    </row>
    <row r="424" s="193" customFormat="true" ht="12.8" hidden="false" customHeight="false" outlineLevel="0" collapsed="false">
      <c r="B424" s="194"/>
      <c r="D424" s="110" t="s">
        <v>142</v>
      </c>
      <c r="E424" s="195"/>
      <c r="F424" s="196" t="s">
        <v>151</v>
      </c>
      <c r="H424" s="197" t="n">
        <v>12.41</v>
      </c>
      <c r="I424" s="198"/>
      <c r="L424" s="194"/>
      <c r="M424" s="199"/>
      <c r="N424" s="200"/>
      <c r="O424" s="200"/>
      <c r="P424" s="200"/>
      <c r="Q424" s="200"/>
      <c r="R424" s="200"/>
      <c r="S424" s="200"/>
      <c r="T424" s="201"/>
      <c r="AT424" s="195" t="s">
        <v>142</v>
      </c>
      <c r="AU424" s="195" t="s">
        <v>82</v>
      </c>
      <c r="AV424" s="193" t="s">
        <v>145</v>
      </c>
      <c r="AW424" s="193" t="s">
        <v>31</v>
      </c>
      <c r="AX424" s="193" t="s">
        <v>75</v>
      </c>
      <c r="AY424" s="195" t="s">
        <v>129</v>
      </c>
    </row>
    <row r="425" s="184" customFormat="true" ht="12.8" hidden="false" customHeight="false" outlineLevel="0" collapsed="false">
      <c r="B425" s="185"/>
      <c r="D425" s="110" t="s">
        <v>142</v>
      </c>
      <c r="E425" s="186"/>
      <c r="F425" s="187" t="s">
        <v>144</v>
      </c>
      <c r="H425" s="188" t="n">
        <v>19.28</v>
      </c>
      <c r="I425" s="189"/>
      <c r="L425" s="185"/>
      <c r="M425" s="190"/>
      <c r="N425" s="191"/>
      <c r="O425" s="191"/>
      <c r="P425" s="191"/>
      <c r="Q425" s="191"/>
      <c r="R425" s="191"/>
      <c r="S425" s="191"/>
      <c r="T425" s="192"/>
      <c r="AT425" s="186" t="s">
        <v>142</v>
      </c>
      <c r="AU425" s="186" t="s">
        <v>82</v>
      </c>
      <c r="AV425" s="184" t="s">
        <v>137</v>
      </c>
      <c r="AW425" s="184" t="s">
        <v>31</v>
      </c>
      <c r="AX425" s="184" t="s">
        <v>80</v>
      </c>
      <c r="AY425" s="186" t="s">
        <v>129</v>
      </c>
    </row>
    <row r="426" s="27" customFormat="true" ht="28.35" hidden="false" customHeight="false" outlineLevel="0" collapsed="false">
      <c r="A426" s="22"/>
      <c r="B426" s="160"/>
      <c r="C426" s="161" t="s">
        <v>803</v>
      </c>
      <c r="D426" s="161" t="s">
        <v>132</v>
      </c>
      <c r="E426" s="162" t="s">
        <v>804</v>
      </c>
      <c r="F426" s="163" t="s">
        <v>805</v>
      </c>
      <c r="G426" s="164" t="s">
        <v>135</v>
      </c>
      <c r="H426" s="165" t="n">
        <v>19.45</v>
      </c>
      <c r="I426" s="166"/>
      <c r="J426" s="167" t="n">
        <f aca="false">ROUND(I426*H426,2)</f>
        <v>0</v>
      </c>
      <c r="K426" s="168" t="s">
        <v>136</v>
      </c>
      <c r="L426" s="23"/>
      <c r="M426" s="169"/>
      <c r="N426" s="170" t="s">
        <v>40</v>
      </c>
      <c r="O426" s="60"/>
      <c r="P426" s="171" t="n">
        <f aca="false">O426*H426</f>
        <v>0</v>
      </c>
      <c r="Q426" s="171" t="n">
        <v>0.009</v>
      </c>
      <c r="R426" s="171" t="n">
        <f aca="false">Q426*H426</f>
        <v>0.17505</v>
      </c>
      <c r="S426" s="171" t="n">
        <v>0</v>
      </c>
      <c r="T426" s="172" t="n">
        <f aca="false">S426*H426</f>
        <v>0</v>
      </c>
      <c r="U426" s="22"/>
      <c r="V426" s="22"/>
      <c r="W426" s="22"/>
      <c r="X426" s="22"/>
      <c r="Y426" s="22"/>
      <c r="Z426" s="22"/>
      <c r="AA426" s="22"/>
      <c r="AB426" s="22"/>
      <c r="AC426" s="22"/>
      <c r="AD426" s="22"/>
      <c r="AE426" s="22"/>
      <c r="AR426" s="173" t="s">
        <v>213</v>
      </c>
      <c r="AT426" s="173" t="s">
        <v>132</v>
      </c>
      <c r="AU426" s="173" t="s">
        <v>82</v>
      </c>
      <c r="AY426" s="3" t="s">
        <v>129</v>
      </c>
      <c r="BE426" s="174" t="n">
        <f aca="false">IF(N426="základní",J426,0)</f>
        <v>0</v>
      </c>
      <c r="BF426" s="174" t="n">
        <f aca="false">IF(N426="snížená",J426,0)</f>
        <v>0</v>
      </c>
      <c r="BG426" s="174" t="n">
        <f aca="false">IF(N426="zákl. přenesená",J426,0)</f>
        <v>0</v>
      </c>
      <c r="BH426" s="174" t="n">
        <f aca="false">IF(N426="sníž. přenesená",J426,0)</f>
        <v>0</v>
      </c>
      <c r="BI426" s="174" t="n">
        <f aca="false">IF(N426="nulová",J426,0)</f>
        <v>0</v>
      </c>
      <c r="BJ426" s="3" t="s">
        <v>80</v>
      </c>
      <c r="BK426" s="174" t="n">
        <f aca="false">ROUND(I426*H426,2)</f>
        <v>0</v>
      </c>
      <c r="BL426" s="3" t="s">
        <v>213</v>
      </c>
      <c r="BM426" s="173" t="s">
        <v>806</v>
      </c>
    </row>
    <row r="427" s="27" customFormat="true" ht="28.35" hidden="false" customHeight="false" outlineLevel="0" collapsed="false">
      <c r="A427" s="22"/>
      <c r="B427" s="160"/>
      <c r="C427" s="202" t="s">
        <v>807</v>
      </c>
      <c r="D427" s="202" t="s">
        <v>204</v>
      </c>
      <c r="E427" s="203" t="s">
        <v>808</v>
      </c>
      <c r="F427" s="204" t="s">
        <v>809</v>
      </c>
      <c r="G427" s="205" t="s">
        <v>135</v>
      </c>
      <c r="H427" s="206" t="n">
        <v>24.585</v>
      </c>
      <c r="I427" s="207"/>
      <c r="J427" s="208" t="n">
        <f aca="false">ROUND(I427*H427,2)</f>
        <v>0</v>
      </c>
      <c r="K427" s="209" t="s">
        <v>136</v>
      </c>
      <c r="L427" s="210"/>
      <c r="M427" s="211"/>
      <c r="N427" s="212" t="s">
        <v>40</v>
      </c>
      <c r="O427" s="60"/>
      <c r="P427" s="171" t="n">
        <f aca="false">O427*H427</f>
        <v>0</v>
      </c>
      <c r="Q427" s="171" t="n">
        <v>0.025</v>
      </c>
      <c r="R427" s="171" t="n">
        <f aca="false">Q427*H427</f>
        <v>0.614625</v>
      </c>
      <c r="S427" s="171" t="n">
        <v>0</v>
      </c>
      <c r="T427" s="172" t="n">
        <f aca="false">S427*H427</f>
        <v>0</v>
      </c>
      <c r="U427" s="22"/>
      <c r="V427" s="22"/>
      <c r="W427" s="22"/>
      <c r="X427" s="22"/>
      <c r="Y427" s="22"/>
      <c r="Z427" s="22"/>
      <c r="AA427" s="22"/>
      <c r="AB427" s="22"/>
      <c r="AC427" s="22"/>
      <c r="AD427" s="22"/>
      <c r="AE427" s="22"/>
      <c r="AR427" s="173" t="s">
        <v>294</v>
      </c>
      <c r="AT427" s="173" t="s">
        <v>204</v>
      </c>
      <c r="AU427" s="173" t="s">
        <v>82</v>
      </c>
      <c r="AY427" s="3" t="s">
        <v>129</v>
      </c>
      <c r="BE427" s="174" t="n">
        <f aca="false">IF(N427="základní",J427,0)</f>
        <v>0</v>
      </c>
      <c r="BF427" s="174" t="n">
        <f aca="false">IF(N427="snížená",J427,0)</f>
        <v>0</v>
      </c>
      <c r="BG427" s="174" t="n">
        <f aca="false">IF(N427="zákl. přenesená",J427,0)</f>
        <v>0</v>
      </c>
      <c r="BH427" s="174" t="n">
        <f aca="false">IF(N427="sníž. přenesená",J427,0)</f>
        <v>0</v>
      </c>
      <c r="BI427" s="174" t="n">
        <f aca="false">IF(N427="nulová",J427,0)</f>
        <v>0</v>
      </c>
      <c r="BJ427" s="3" t="s">
        <v>80</v>
      </c>
      <c r="BK427" s="174" t="n">
        <f aca="false">ROUND(I427*H427,2)</f>
        <v>0</v>
      </c>
      <c r="BL427" s="3" t="s">
        <v>213</v>
      </c>
      <c r="BM427" s="173" t="s">
        <v>810</v>
      </c>
    </row>
    <row r="428" s="175" customFormat="true" ht="12.8" hidden="false" customHeight="false" outlineLevel="0" collapsed="false">
      <c r="B428" s="176"/>
      <c r="D428" s="110" t="s">
        <v>142</v>
      </c>
      <c r="E428" s="177"/>
      <c r="F428" s="178" t="s">
        <v>197</v>
      </c>
      <c r="H428" s="179" t="n">
        <v>19.45</v>
      </c>
      <c r="I428" s="180"/>
      <c r="L428" s="176"/>
      <c r="M428" s="181"/>
      <c r="N428" s="182"/>
      <c r="O428" s="182"/>
      <c r="P428" s="182"/>
      <c r="Q428" s="182"/>
      <c r="R428" s="182"/>
      <c r="S428" s="182"/>
      <c r="T428" s="183"/>
      <c r="AT428" s="177" t="s">
        <v>142</v>
      </c>
      <c r="AU428" s="177" t="s">
        <v>82</v>
      </c>
      <c r="AV428" s="175" t="s">
        <v>82</v>
      </c>
      <c r="AW428" s="175" t="s">
        <v>31</v>
      </c>
      <c r="AX428" s="175" t="s">
        <v>75</v>
      </c>
      <c r="AY428" s="177" t="s">
        <v>129</v>
      </c>
    </row>
    <row r="429" s="175" customFormat="true" ht="12.8" hidden="false" customHeight="false" outlineLevel="0" collapsed="false">
      <c r="B429" s="176"/>
      <c r="D429" s="110" t="s">
        <v>142</v>
      </c>
      <c r="E429" s="177"/>
      <c r="F429" s="178" t="s">
        <v>811</v>
      </c>
      <c r="H429" s="179" t="n">
        <v>1.928</v>
      </c>
      <c r="I429" s="180"/>
      <c r="L429" s="176"/>
      <c r="M429" s="181"/>
      <c r="N429" s="182"/>
      <c r="O429" s="182"/>
      <c r="P429" s="182"/>
      <c r="Q429" s="182"/>
      <c r="R429" s="182"/>
      <c r="S429" s="182"/>
      <c r="T429" s="183"/>
      <c r="AT429" s="177" t="s">
        <v>142</v>
      </c>
      <c r="AU429" s="177" t="s">
        <v>82</v>
      </c>
      <c r="AV429" s="175" t="s">
        <v>82</v>
      </c>
      <c r="AW429" s="175" t="s">
        <v>31</v>
      </c>
      <c r="AX429" s="175" t="s">
        <v>75</v>
      </c>
      <c r="AY429" s="177" t="s">
        <v>129</v>
      </c>
    </row>
    <row r="430" s="184" customFormat="true" ht="12.8" hidden="false" customHeight="false" outlineLevel="0" collapsed="false">
      <c r="B430" s="185"/>
      <c r="D430" s="110" t="s">
        <v>142</v>
      </c>
      <c r="E430" s="186"/>
      <c r="F430" s="187" t="s">
        <v>144</v>
      </c>
      <c r="H430" s="188" t="n">
        <v>21.378</v>
      </c>
      <c r="I430" s="189"/>
      <c r="L430" s="185"/>
      <c r="M430" s="190"/>
      <c r="N430" s="191"/>
      <c r="O430" s="191"/>
      <c r="P430" s="191"/>
      <c r="Q430" s="191"/>
      <c r="R430" s="191"/>
      <c r="S430" s="191"/>
      <c r="T430" s="192"/>
      <c r="AT430" s="186" t="s">
        <v>142</v>
      </c>
      <c r="AU430" s="186" t="s">
        <v>82</v>
      </c>
      <c r="AV430" s="184" t="s">
        <v>137</v>
      </c>
      <c r="AW430" s="184" t="s">
        <v>31</v>
      </c>
      <c r="AX430" s="184" t="s">
        <v>80</v>
      </c>
      <c r="AY430" s="186" t="s">
        <v>129</v>
      </c>
    </row>
    <row r="431" s="175" customFormat="true" ht="12.8" hidden="false" customHeight="false" outlineLevel="0" collapsed="false">
      <c r="B431" s="176"/>
      <c r="D431" s="110" t="s">
        <v>142</v>
      </c>
      <c r="F431" s="178" t="s">
        <v>812</v>
      </c>
      <c r="H431" s="179" t="n">
        <v>24.585</v>
      </c>
      <c r="I431" s="180"/>
      <c r="L431" s="176"/>
      <c r="M431" s="181"/>
      <c r="N431" s="182"/>
      <c r="O431" s="182"/>
      <c r="P431" s="182"/>
      <c r="Q431" s="182"/>
      <c r="R431" s="182"/>
      <c r="S431" s="182"/>
      <c r="T431" s="183"/>
      <c r="AT431" s="177" t="s">
        <v>142</v>
      </c>
      <c r="AU431" s="177" t="s">
        <v>82</v>
      </c>
      <c r="AV431" s="175" t="s">
        <v>82</v>
      </c>
      <c r="AW431" s="175" t="s">
        <v>2</v>
      </c>
      <c r="AX431" s="175" t="s">
        <v>80</v>
      </c>
      <c r="AY431" s="177" t="s">
        <v>129</v>
      </c>
    </row>
    <row r="432" s="27" customFormat="true" ht="19.4" hidden="false" customHeight="false" outlineLevel="0" collapsed="false">
      <c r="A432" s="22"/>
      <c r="B432" s="160"/>
      <c r="C432" s="161" t="s">
        <v>813</v>
      </c>
      <c r="D432" s="161" t="s">
        <v>132</v>
      </c>
      <c r="E432" s="162" t="s">
        <v>814</v>
      </c>
      <c r="F432" s="163" t="s">
        <v>815</v>
      </c>
      <c r="G432" s="164" t="s">
        <v>135</v>
      </c>
      <c r="H432" s="165" t="n">
        <v>19.45</v>
      </c>
      <c r="I432" s="166"/>
      <c r="J432" s="167" t="n">
        <f aca="false">ROUND(I432*H432,2)</f>
        <v>0</v>
      </c>
      <c r="K432" s="168" t="s">
        <v>136</v>
      </c>
      <c r="L432" s="23"/>
      <c r="M432" s="169"/>
      <c r="N432" s="170" t="s">
        <v>40</v>
      </c>
      <c r="O432" s="60"/>
      <c r="P432" s="171" t="n">
        <f aca="false">O432*H432</f>
        <v>0</v>
      </c>
      <c r="Q432" s="171" t="n">
        <v>0</v>
      </c>
      <c r="R432" s="171" t="n">
        <f aca="false">Q432*H432</f>
        <v>0</v>
      </c>
      <c r="S432" s="171" t="n">
        <v>0</v>
      </c>
      <c r="T432" s="172" t="n">
        <f aca="false">S432*H432</f>
        <v>0</v>
      </c>
      <c r="U432" s="22"/>
      <c r="V432" s="22"/>
      <c r="W432" s="22"/>
      <c r="X432" s="22"/>
      <c r="Y432" s="22"/>
      <c r="Z432" s="22"/>
      <c r="AA432" s="22"/>
      <c r="AB432" s="22"/>
      <c r="AC432" s="22"/>
      <c r="AD432" s="22"/>
      <c r="AE432" s="22"/>
      <c r="AR432" s="173" t="s">
        <v>213</v>
      </c>
      <c r="AT432" s="173" t="s">
        <v>132</v>
      </c>
      <c r="AU432" s="173" t="s">
        <v>82</v>
      </c>
      <c r="AY432" s="3" t="s">
        <v>129</v>
      </c>
      <c r="BE432" s="174" t="n">
        <f aca="false">IF(N432="základní",J432,0)</f>
        <v>0</v>
      </c>
      <c r="BF432" s="174" t="n">
        <f aca="false">IF(N432="snížená",J432,0)</f>
        <v>0</v>
      </c>
      <c r="BG432" s="174" t="n">
        <f aca="false">IF(N432="zákl. přenesená",J432,0)</f>
        <v>0</v>
      </c>
      <c r="BH432" s="174" t="n">
        <f aca="false">IF(N432="sníž. přenesená",J432,0)</f>
        <v>0</v>
      </c>
      <c r="BI432" s="174" t="n">
        <f aca="false">IF(N432="nulová",J432,0)</f>
        <v>0</v>
      </c>
      <c r="BJ432" s="3" t="s">
        <v>80</v>
      </c>
      <c r="BK432" s="174" t="n">
        <f aca="false">ROUND(I432*H432,2)</f>
        <v>0</v>
      </c>
      <c r="BL432" s="3" t="s">
        <v>213</v>
      </c>
      <c r="BM432" s="173" t="s">
        <v>816</v>
      </c>
    </row>
    <row r="433" s="27" customFormat="true" ht="19.4" hidden="false" customHeight="false" outlineLevel="0" collapsed="false">
      <c r="A433" s="22"/>
      <c r="B433" s="160"/>
      <c r="C433" s="161" t="s">
        <v>817</v>
      </c>
      <c r="D433" s="161" t="s">
        <v>132</v>
      </c>
      <c r="E433" s="162" t="s">
        <v>818</v>
      </c>
      <c r="F433" s="163" t="s">
        <v>819</v>
      </c>
      <c r="G433" s="164" t="s">
        <v>135</v>
      </c>
      <c r="H433" s="165" t="n">
        <v>19.45</v>
      </c>
      <c r="I433" s="166"/>
      <c r="J433" s="167" t="n">
        <f aca="false">ROUND(I433*H433,2)</f>
        <v>0</v>
      </c>
      <c r="K433" s="168" t="s">
        <v>136</v>
      </c>
      <c r="L433" s="23"/>
      <c r="M433" s="169"/>
      <c r="N433" s="170" t="s">
        <v>40</v>
      </c>
      <c r="O433" s="60"/>
      <c r="P433" s="171" t="n">
        <f aca="false">O433*H433</f>
        <v>0</v>
      </c>
      <c r="Q433" s="171" t="n">
        <v>0</v>
      </c>
      <c r="R433" s="171" t="n">
        <f aca="false">Q433*H433</f>
        <v>0</v>
      </c>
      <c r="S433" s="171" t="n">
        <v>0</v>
      </c>
      <c r="T433" s="172" t="n">
        <f aca="false">S433*H433</f>
        <v>0</v>
      </c>
      <c r="U433" s="22"/>
      <c r="V433" s="22"/>
      <c r="W433" s="22"/>
      <c r="X433" s="22"/>
      <c r="Y433" s="22"/>
      <c r="Z433" s="22"/>
      <c r="AA433" s="22"/>
      <c r="AB433" s="22"/>
      <c r="AC433" s="22"/>
      <c r="AD433" s="22"/>
      <c r="AE433" s="22"/>
      <c r="AR433" s="173" t="s">
        <v>213</v>
      </c>
      <c r="AT433" s="173" t="s">
        <v>132</v>
      </c>
      <c r="AU433" s="173" t="s">
        <v>82</v>
      </c>
      <c r="AY433" s="3" t="s">
        <v>129</v>
      </c>
      <c r="BE433" s="174" t="n">
        <f aca="false">IF(N433="základní",J433,0)</f>
        <v>0</v>
      </c>
      <c r="BF433" s="174" t="n">
        <f aca="false">IF(N433="snížená",J433,0)</f>
        <v>0</v>
      </c>
      <c r="BG433" s="174" t="n">
        <f aca="false">IF(N433="zákl. přenesená",J433,0)</f>
        <v>0</v>
      </c>
      <c r="BH433" s="174" t="n">
        <f aca="false">IF(N433="sníž. přenesená",J433,0)</f>
        <v>0</v>
      </c>
      <c r="BI433" s="174" t="n">
        <f aca="false">IF(N433="nulová",J433,0)</f>
        <v>0</v>
      </c>
      <c r="BJ433" s="3" t="s">
        <v>80</v>
      </c>
      <c r="BK433" s="174" t="n">
        <f aca="false">ROUND(I433*H433,2)</f>
        <v>0</v>
      </c>
      <c r="BL433" s="3" t="s">
        <v>213</v>
      </c>
      <c r="BM433" s="173" t="s">
        <v>820</v>
      </c>
    </row>
    <row r="434" s="27" customFormat="true" ht="12.8" hidden="false" customHeight="false" outlineLevel="0" collapsed="false">
      <c r="A434" s="22"/>
      <c r="B434" s="160"/>
      <c r="C434" s="161" t="s">
        <v>821</v>
      </c>
      <c r="D434" s="161" t="s">
        <v>132</v>
      </c>
      <c r="E434" s="162" t="s">
        <v>822</v>
      </c>
      <c r="F434" s="163" t="s">
        <v>823</v>
      </c>
      <c r="G434" s="164" t="s">
        <v>135</v>
      </c>
      <c r="H434" s="165" t="n">
        <v>25.12</v>
      </c>
      <c r="I434" s="166"/>
      <c r="J434" s="167" t="n">
        <f aca="false">ROUND(I434*H434,2)</f>
        <v>0</v>
      </c>
      <c r="K434" s="168" t="s">
        <v>136</v>
      </c>
      <c r="L434" s="23"/>
      <c r="M434" s="169"/>
      <c r="N434" s="170" t="s">
        <v>40</v>
      </c>
      <c r="O434" s="60"/>
      <c r="P434" s="171" t="n">
        <f aca="false">O434*H434</f>
        <v>0</v>
      </c>
      <c r="Q434" s="171" t="n">
        <v>0.0015</v>
      </c>
      <c r="R434" s="171" t="n">
        <f aca="false">Q434*H434</f>
        <v>0.03768</v>
      </c>
      <c r="S434" s="171" t="n">
        <v>0</v>
      </c>
      <c r="T434" s="172" t="n">
        <f aca="false">S434*H434</f>
        <v>0</v>
      </c>
      <c r="U434" s="22"/>
      <c r="V434" s="22"/>
      <c r="W434" s="22"/>
      <c r="X434" s="22"/>
      <c r="Y434" s="22"/>
      <c r="Z434" s="22"/>
      <c r="AA434" s="22"/>
      <c r="AB434" s="22"/>
      <c r="AC434" s="22"/>
      <c r="AD434" s="22"/>
      <c r="AE434" s="22"/>
      <c r="AR434" s="173" t="s">
        <v>213</v>
      </c>
      <c r="AT434" s="173" t="s">
        <v>132</v>
      </c>
      <c r="AU434" s="173" t="s">
        <v>82</v>
      </c>
      <c r="AY434" s="3" t="s">
        <v>129</v>
      </c>
      <c r="BE434" s="174" t="n">
        <f aca="false">IF(N434="základní",J434,0)</f>
        <v>0</v>
      </c>
      <c r="BF434" s="174" t="n">
        <f aca="false">IF(N434="snížená",J434,0)</f>
        <v>0</v>
      </c>
      <c r="BG434" s="174" t="n">
        <f aca="false">IF(N434="zákl. přenesená",J434,0)</f>
        <v>0</v>
      </c>
      <c r="BH434" s="174" t="n">
        <f aca="false">IF(N434="sníž. přenesená",J434,0)</f>
        <v>0</v>
      </c>
      <c r="BI434" s="174" t="n">
        <f aca="false">IF(N434="nulová",J434,0)</f>
        <v>0</v>
      </c>
      <c r="BJ434" s="3" t="s">
        <v>80</v>
      </c>
      <c r="BK434" s="174" t="n">
        <f aca="false">ROUND(I434*H434,2)</f>
        <v>0</v>
      </c>
      <c r="BL434" s="3" t="s">
        <v>213</v>
      </c>
      <c r="BM434" s="173" t="s">
        <v>824</v>
      </c>
    </row>
    <row r="435" s="175" customFormat="true" ht="19.4" hidden="false" customHeight="false" outlineLevel="0" collapsed="false">
      <c r="B435" s="176"/>
      <c r="D435" s="110" t="s">
        <v>142</v>
      </c>
      <c r="E435" s="177"/>
      <c r="F435" s="178" t="s">
        <v>825</v>
      </c>
      <c r="H435" s="179" t="n">
        <v>2.406</v>
      </c>
      <c r="I435" s="180"/>
      <c r="L435" s="176"/>
      <c r="M435" s="181"/>
      <c r="N435" s="182"/>
      <c r="O435" s="182"/>
      <c r="P435" s="182"/>
      <c r="Q435" s="182"/>
      <c r="R435" s="182"/>
      <c r="S435" s="182"/>
      <c r="T435" s="183"/>
      <c r="AT435" s="177" t="s">
        <v>142</v>
      </c>
      <c r="AU435" s="177" t="s">
        <v>82</v>
      </c>
      <c r="AV435" s="175" t="s">
        <v>82</v>
      </c>
      <c r="AW435" s="175" t="s">
        <v>31</v>
      </c>
      <c r="AX435" s="175" t="s">
        <v>75</v>
      </c>
      <c r="AY435" s="177" t="s">
        <v>129</v>
      </c>
    </row>
    <row r="436" s="175" customFormat="true" ht="12.8" hidden="false" customHeight="false" outlineLevel="0" collapsed="false">
      <c r="B436" s="176"/>
      <c r="D436" s="110" t="s">
        <v>142</v>
      </c>
      <c r="E436" s="177"/>
      <c r="F436" s="178" t="s">
        <v>826</v>
      </c>
      <c r="H436" s="179" t="n">
        <v>21.856</v>
      </c>
      <c r="I436" s="180"/>
      <c r="L436" s="176"/>
      <c r="M436" s="181"/>
      <c r="N436" s="182"/>
      <c r="O436" s="182"/>
      <c r="P436" s="182"/>
      <c r="Q436" s="182"/>
      <c r="R436" s="182"/>
      <c r="S436" s="182"/>
      <c r="T436" s="183"/>
      <c r="AT436" s="177" t="s">
        <v>142</v>
      </c>
      <c r="AU436" s="177" t="s">
        <v>82</v>
      </c>
      <c r="AV436" s="175" t="s">
        <v>82</v>
      </c>
      <c r="AW436" s="175" t="s">
        <v>31</v>
      </c>
      <c r="AX436" s="175" t="s">
        <v>75</v>
      </c>
      <c r="AY436" s="177" t="s">
        <v>129</v>
      </c>
    </row>
    <row r="437" s="175" customFormat="true" ht="12.8" hidden="false" customHeight="false" outlineLevel="0" collapsed="false">
      <c r="B437" s="176"/>
      <c r="D437" s="110" t="s">
        <v>142</v>
      </c>
      <c r="E437" s="177"/>
      <c r="F437" s="178" t="s">
        <v>827</v>
      </c>
      <c r="H437" s="179" t="n">
        <v>0.858</v>
      </c>
      <c r="I437" s="180"/>
      <c r="L437" s="176"/>
      <c r="M437" s="181"/>
      <c r="N437" s="182"/>
      <c r="O437" s="182"/>
      <c r="P437" s="182"/>
      <c r="Q437" s="182"/>
      <c r="R437" s="182"/>
      <c r="S437" s="182"/>
      <c r="T437" s="183"/>
      <c r="AT437" s="177" t="s">
        <v>142</v>
      </c>
      <c r="AU437" s="177" t="s">
        <v>82</v>
      </c>
      <c r="AV437" s="175" t="s">
        <v>82</v>
      </c>
      <c r="AW437" s="175" t="s">
        <v>31</v>
      </c>
      <c r="AX437" s="175" t="s">
        <v>75</v>
      </c>
      <c r="AY437" s="177" t="s">
        <v>129</v>
      </c>
    </row>
    <row r="438" s="184" customFormat="true" ht="12.8" hidden="false" customHeight="false" outlineLevel="0" collapsed="false">
      <c r="B438" s="185"/>
      <c r="D438" s="110" t="s">
        <v>142</v>
      </c>
      <c r="E438" s="186"/>
      <c r="F438" s="187" t="s">
        <v>144</v>
      </c>
      <c r="H438" s="188" t="n">
        <v>25.12</v>
      </c>
      <c r="I438" s="189"/>
      <c r="L438" s="185"/>
      <c r="M438" s="190"/>
      <c r="N438" s="191"/>
      <c r="O438" s="191"/>
      <c r="P438" s="191"/>
      <c r="Q438" s="191"/>
      <c r="R438" s="191"/>
      <c r="S438" s="191"/>
      <c r="T438" s="192"/>
      <c r="AT438" s="186" t="s">
        <v>142</v>
      </c>
      <c r="AU438" s="186" t="s">
        <v>82</v>
      </c>
      <c r="AV438" s="184" t="s">
        <v>137</v>
      </c>
      <c r="AW438" s="184" t="s">
        <v>31</v>
      </c>
      <c r="AX438" s="184" t="s">
        <v>80</v>
      </c>
      <c r="AY438" s="186" t="s">
        <v>129</v>
      </c>
    </row>
    <row r="439" s="27" customFormat="true" ht="16.5" hidden="false" customHeight="true" outlineLevel="0" collapsed="false">
      <c r="A439" s="22"/>
      <c r="B439" s="160"/>
      <c r="C439" s="161" t="s">
        <v>828</v>
      </c>
      <c r="D439" s="161" t="s">
        <v>132</v>
      </c>
      <c r="E439" s="162" t="s">
        <v>829</v>
      </c>
      <c r="F439" s="163" t="s">
        <v>830</v>
      </c>
      <c r="G439" s="164" t="s">
        <v>281</v>
      </c>
      <c r="H439" s="165" t="n">
        <v>56.7</v>
      </c>
      <c r="I439" s="166"/>
      <c r="J439" s="167" t="n">
        <f aca="false">ROUND(I439*H439,2)</f>
        <v>0</v>
      </c>
      <c r="K439" s="168" t="s">
        <v>136</v>
      </c>
      <c r="L439" s="23"/>
      <c r="M439" s="169"/>
      <c r="N439" s="170" t="s">
        <v>40</v>
      </c>
      <c r="O439" s="60"/>
      <c r="P439" s="171" t="n">
        <f aca="false">O439*H439</f>
        <v>0</v>
      </c>
      <c r="Q439" s="171" t="n">
        <v>3E-005</v>
      </c>
      <c r="R439" s="171" t="n">
        <f aca="false">Q439*H439</f>
        <v>0.001701</v>
      </c>
      <c r="S439" s="171" t="n">
        <v>0</v>
      </c>
      <c r="T439" s="172" t="n">
        <f aca="false">S439*H439</f>
        <v>0</v>
      </c>
      <c r="U439" s="22"/>
      <c r="V439" s="22"/>
      <c r="W439" s="22"/>
      <c r="X439" s="22"/>
      <c r="Y439" s="22"/>
      <c r="Z439" s="22"/>
      <c r="AA439" s="22"/>
      <c r="AB439" s="22"/>
      <c r="AC439" s="22"/>
      <c r="AD439" s="22"/>
      <c r="AE439" s="22"/>
      <c r="AR439" s="173" t="s">
        <v>213</v>
      </c>
      <c r="AT439" s="173" t="s">
        <v>132</v>
      </c>
      <c r="AU439" s="173" t="s">
        <v>82</v>
      </c>
      <c r="AY439" s="3" t="s">
        <v>129</v>
      </c>
      <c r="BE439" s="174" t="n">
        <f aca="false">IF(N439="základní",J439,0)</f>
        <v>0</v>
      </c>
      <c r="BF439" s="174" t="n">
        <f aca="false">IF(N439="snížená",J439,0)</f>
        <v>0</v>
      </c>
      <c r="BG439" s="174" t="n">
        <f aca="false">IF(N439="zákl. přenesená",J439,0)</f>
        <v>0</v>
      </c>
      <c r="BH439" s="174" t="n">
        <f aca="false">IF(N439="sníž. přenesená",J439,0)</f>
        <v>0</v>
      </c>
      <c r="BI439" s="174" t="n">
        <f aca="false">IF(N439="nulová",J439,0)</f>
        <v>0</v>
      </c>
      <c r="BJ439" s="3" t="s">
        <v>80</v>
      </c>
      <c r="BK439" s="174" t="n">
        <f aca="false">ROUND(I439*H439,2)</f>
        <v>0</v>
      </c>
      <c r="BL439" s="3" t="s">
        <v>213</v>
      </c>
      <c r="BM439" s="173" t="s">
        <v>831</v>
      </c>
    </row>
    <row r="440" s="175" customFormat="true" ht="12.8" hidden="false" customHeight="false" outlineLevel="0" collapsed="false">
      <c r="B440" s="176"/>
      <c r="D440" s="110" t="s">
        <v>142</v>
      </c>
      <c r="E440" s="177"/>
      <c r="F440" s="178" t="s">
        <v>832</v>
      </c>
      <c r="H440" s="179" t="n">
        <v>24.06</v>
      </c>
      <c r="I440" s="180"/>
      <c r="L440" s="176"/>
      <c r="M440" s="181"/>
      <c r="N440" s="182"/>
      <c r="O440" s="182"/>
      <c r="P440" s="182"/>
      <c r="Q440" s="182"/>
      <c r="R440" s="182"/>
      <c r="S440" s="182"/>
      <c r="T440" s="183"/>
      <c r="AT440" s="177" t="s">
        <v>142</v>
      </c>
      <c r="AU440" s="177" t="s">
        <v>82</v>
      </c>
      <c r="AV440" s="175" t="s">
        <v>82</v>
      </c>
      <c r="AW440" s="175" t="s">
        <v>31</v>
      </c>
      <c r="AX440" s="175" t="s">
        <v>75</v>
      </c>
      <c r="AY440" s="177" t="s">
        <v>129</v>
      </c>
    </row>
    <row r="441" s="175" customFormat="true" ht="12.8" hidden="false" customHeight="false" outlineLevel="0" collapsed="false">
      <c r="B441" s="176"/>
      <c r="D441" s="110" t="s">
        <v>142</v>
      </c>
      <c r="E441" s="177"/>
      <c r="F441" s="178" t="s">
        <v>833</v>
      </c>
      <c r="H441" s="179" t="n">
        <v>24.06</v>
      </c>
      <c r="I441" s="180"/>
      <c r="L441" s="176"/>
      <c r="M441" s="181"/>
      <c r="N441" s="182"/>
      <c r="O441" s="182"/>
      <c r="P441" s="182"/>
      <c r="Q441" s="182"/>
      <c r="R441" s="182"/>
      <c r="S441" s="182"/>
      <c r="T441" s="183"/>
      <c r="AT441" s="177" t="s">
        <v>142</v>
      </c>
      <c r="AU441" s="177" t="s">
        <v>82</v>
      </c>
      <c r="AV441" s="175" t="s">
        <v>82</v>
      </c>
      <c r="AW441" s="175" t="s">
        <v>31</v>
      </c>
      <c r="AX441" s="175" t="s">
        <v>75</v>
      </c>
      <c r="AY441" s="177" t="s">
        <v>129</v>
      </c>
    </row>
    <row r="442" s="175" customFormat="true" ht="12.8" hidden="false" customHeight="false" outlineLevel="0" collapsed="false">
      <c r="B442" s="176"/>
      <c r="D442" s="110" t="s">
        <v>142</v>
      </c>
      <c r="E442" s="177"/>
      <c r="F442" s="178" t="s">
        <v>834</v>
      </c>
      <c r="H442" s="179" t="n">
        <v>8.58</v>
      </c>
      <c r="I442" s="180"/>
      <c r="L442" s="176"/>
      <c r="M442" s="181"/>
      <c r="N442" s="182"/>
      <c r="O442" s="182"/>
      <c r="P442" s="182"/>
      <c r="Q442" s="182"/>
      <c r="R442" s="182"/>
      <c r="S442" s="182"/>
      <c r="T442" s="183"/>
      <c r="AT442" s="177" t="s">
        <v>142</v>
      </c>
      <c r="AU442" s="177" t="s">
        <v>82</v>
      </c>
      <c r="AV442" s="175" t="s">
        <v>82</v>
      </c>
      <c r="AW442" s="175" t="s">
        <v>31</v>
      </c>
      <c r="AX442" s="175" t="s">
        <v>75</v>
      </c>
      <c r="AY442" s="177" t="s">
        <v>129</v>
      </c>
    </row>
    <row r="443" s="184" customFormat="true" ht="12.8" hidden="false" customHeight="false" outlineLevel="0" collapsed="false">
      <c r="B443" s="185"/>
      <c r="D443" s="110" t="s">
        <v>142</v>
      </c>
      <c r="E443" s="186"/>
      <c r="F443" s="187" t="s">
        <v>144</v>
      </c>
      <c r="H443" s="188" t="n">
        <v>56.7</v>
      </c>
      <c r="I443" s="189"/>
      <c r="L443" s="185"/>
      <c r="M443" s="190"/>
      <c r="N443" s="191"/>
      <c r="O443" s="191"/>
      <c r="P443" s="191"/>
      <c r="Q443" s="191"/>
      <c r="R443" s="191"/>
      <c r="S443" s="191"/>
      <c r="T443" s="192"/>
      <c r="AT443" s="186" t="s">
        <v>142</v>
      </c>
      <c r="AU443" s="186" t="s">
        <v>82</v>
      </c>
      <c r="AV443" s="184" t="s">
        <v>137</v>
      </c>
      <c r="AW443" s="184" t="s">
        <v>31</v>
      </c>
      <c r="AX443" s="184" t="s">
        <v>80</v>
      </c>
      <c r="AY443" s="186" t="s">
        <v>129</v>
      </c>
    </row>
    <row r="444" s="27" customFormat="true" ht="19.4" hidden="false" customHeight="false" outlineLevel="0" collapsed="false">
      <c r="A444" s="22"/>
      <c r="B444" s="160"/>
      <c r="C444" s="161" t="s">
        <v>835</v>
      </c>
      <c r="D444" s="161" t="s">
        <v>132</v>
      </c>
      <c r="E444" s="162" t="s">
        <v>836</v>
      </c>
      <c r="F444" s="163" t="s">
        <v>837</v>
      </c>
      <c r="G444" s="164" t="s">
        <v>414</v>
      </c>
      <c r="H444" s="213"/>
      <c r="I444" s="166"/>
      <c r="J444" s="167" t="n">
        <f aca="false">ROUND(I444*H444,2)</f>
        <v>0</v>
      </c>
      <c r="K444" s="168" t="s">
        <v>136</v>
      </c>
      <c r="L444" s="23"/>
      <c r="M444" s="169"/>
      <c r="N444" s="170" t="s">
        <v>40</v>
      </c>
      <c r="O444" s="60"/>
      <c r="P444" s="171" t="n">
        <f aca="false">O444*H444</f>
        <v>0</v>
      </c>
      <c r="Q444" s="171" t="n">
        <v>0</v>
      </c>
      <c r="R444" s="171" t="n">
        <f aca="false">Q444*H444</f>
        <v>0</v>
      </c>
      <c r="S444" s="171" t="n">
        <v>0</v>
      </c>
      <c r="T444" s="172" t="n">
        <f aca="false">S444*H444</f>
        <v>0</v>
      </c>
      <c r="U444" s="22"/>
      <c r="V444" s="22"/>
      <c r="W444" s="22"/>
      <c r="X444" s="22"/>
      <c r="Y444" s="22"/>
      <c r="Z444" s="22"/>
      <c r="AA444" s="22"/>
      <c r="AB444" s="22"/>
      <c r="AC444" s="22"/>
      <c r="AD444" s="22"/>
      <c r="AE444" s="22"/>
      <c r="AR444" s="173" t="s">
        <v>213</v>
      </c>
      <c r="AT444" s="173" t="s">
        <v>132</v>
      </c>
      <c r="AU444" s="173" t="s">
        <v>82</v>
      </c>
      <c r="AY444" s="3" t="s">
        <v>129</v>
      </c>
      <c r="BE444" s="174" t="n">
        <f aca="false">IF(N444="základní",J444,0)</f>
        <v>0</v>
      </c>
      <c r="BF444" s="174" t="n">
        <f aca="false">IF(N444="snížená",J444,0)</f>
        <v>0</v>
      </c>
      <c r="BG444" s="174" t="n">
        <f aca="false">IF(N444="zákl. přenesená",J444,0)</f>
        <v>0</v>
      </c>
      <c r="BH444" s="174" t="n">
        <f aca="false">IF(N444="sníž. přenesená",J444,0)</f>
        <v>0</v>
      </c>
      <c r="BI444" s="174" t="n">
        <f aca="false">IF(N444="nulová",J444,0)</f>
        <v>0</v>
      </c>
      <c r="BJ444" s="3" t="s">
        <v>80</v>
      </c>
      <c r="BK444" s="174" t="n">
        <f aca="false">ROUND(I444*H444,2)</f>
        <v>0</v>
      </c>
      <c r="BL444" s="3" t="s">
        <v>213</v>
      </c>
      <c r="BM444" s="173" t="s">
        <v>838</v>
      </c>
    </row>
    <row r="445" s="146" customFormat="true" ht="22.8" hidden="false" customHeight="true" outlineLevel="0" collapsed="false">
      <c r="B445" s="147"/>
      <c r="D445" s="148" t="s">
        <v>74</v>
      </c>
      <c r="E445" s="148" t="s">
        <v>839</v>
      </c>
      <c r="F445" s="148" t="s">
        <v>840</v>
      </c>
      <c r="I445" s="150"/>
      <c r="J445" s="159" t="n">
        <f aca="false">BK445</f>
        <v>0</v>
      </c>
      <c r="L445" s="147"/>
      <c r="M445" s="152"/>
      <c r="N445" s="153"/>
      <c r="O445" s="153"/>
      <c r="P445" s="154" t="n">
        <f aca="false">SUM(P446:P465)</f>
        <v>0</v>
      </c>
      <c r="Q445" s="153"/>
      <c r="R445" s="154" t="n">
        <f aca="false">SUM(R446:R465)</f>
        <v>0.8080308</v>
      </c>
      <c r="S445" s="153"/>
      <c r="T445" s="155" t="n">
        <f aca="false">SUM(T446:T465)</f>
        <v>0.00736</v>
      </c>
      <c r="AR445" s="148" t="s">
        <v>82</v>
      </c>
      <c r="AT445" s="156" t="s">
        <v>74</v>
      </c>
      <c r="AU445" s="156" t="s">
        <v>80</v>
      </c>
      <c r="AY445" s="148" t="s">
        <v>129</v>
      </c>
      <c r="BK445" s="157" t="n">
        <f aca="false">SUM(BK446:BK465)</f>
        <v>0</v>
      </c>
    </row>
    <row r="446" s="27" customFormat="true" ht="16.5" hidden="false" customHeight="true" outlineLevel="0" collapsed="false">
      <c r="A446" s="22"/>
      <c r="B446" s="160"/>
      <c r="C446" s="161" t="s">
        <v>841</v>
      </c>
      <c r="D446" s="161" t="s">
        <v>132</v>
      </c>
      <c r="E446" s="162" t="s">
        <v>842</v>
      </c>
      <c r="F446" s="163" t="s">
        <v>843</v>
      </c>
      <c r="G446" s="164" t="s">
        <v>135</v>
      </c>
      <c r="H446" s="165" t="n">
        <v>40.08</v>
      </c>
      <c r="I446" s="166"/>
      <c r="J446" s="167" t="n">
        <f aca="false">ROUND(I446*H446,2)</f>
        <v>0</v>
      </c>
      <c r="K446" s="168" t="s">
        <v>136</v>
      </c>
      <c r="L446" s="23"/>
      <c r="M446" s="169"/>
      <c r="N446" s="170" t="s">
        <v>40</v>
      </c>
      <c r="O446" s="60"/>
      <c r="P446" s="171" t="n">
        <f aca="false">O446*H446</f>
        <v>0</v>
      </c>
      <c r="Q446" s="171" t="n">
        <v>0.0003</v>
      </c>
      <c r="R446" s="171" t="n">
        <f aca="false">Q446*H446</f>
        <v>0.012024</v>
      </c>
      <c r="S446" s="171" t="n">
        <v>0</v>
      </c>
      <c r="T446" s="172" t="n">
        <f aca="false">S446*H446</f>
        <v>0</v>
      </c>
      <c r="U446" s="22"/>
      <c r="V446" s="22"/>
      <c r="W446" s="22"/>
      <c r="X446" s="22"/>
      <c r="Y446" s="22"/>
      <c r="Z446" s="22"/>
      <c r="AA446" s="22"/>
      <c r="AB446" s="22"/>
      <c r="AC446" s="22"/>
      <c r="AD446" s="22"/>
      <c r="AE446" s="22"/>
      <c r="AR446" s="173" t="s">
        <v>213</v>
      </c>
      <c r="AT446" s="173" t="s">
        <v>132</v>
      </c>
      <c r="AU446" s="173" t="s">
        <v>82</v>
      </c>
      <c r="AY446" s="3" t="s">
        <v>129</v>
      </c>
      <c r="BE446" s="174" t="n">
        <f aca="false">IF(N446="základní",J446,0)</f>
        <v>0</v>
      </c>
      <c r="BF446" s="174" t="n">
        <f aca="false">IF(N446="snížená",J446,0)</f>
        <v>0</v>
      </c>
      <c r="BG446" s="174" t="n">
        <f aca="false">IF(N446="zákl. přenesená",J446,0)</f>
        <v>0</v>
      </c>
      <c r="BH446" s="174" t="n">
        <f aca="false">IF(N446="sníž. přenesená",J446,0)</f>
        <v>0</v>
      </c>
      <c r="BI446" s="174" t="n">
        <f aca="false">IF(N446="nulová",J446,0)</f>
        <v>0</v>
      </c>
      <c r="BJ446" s="3" t="s">
        <v>80</v>
      </c>
      <c r="BK446" s="174" t="n">
        <f aca="false">ROUND(I446*H446,2)</f>
        <v>0</v>
      </c>
      <c r="BL446" s="3" t="s">
        <v>213</v>
      </c>
      <c r="BM446" s="173" t="s">
        <v>844</v>
      </c>
    </row>
    <row r="447" s="175" customFormat="true" ht="12.8" hidden="false" customHeight="false" outlineLevel="0" collapsed="false">
      <c r="B447" s="176"/>
      <c r="D447" s="110" t="s">
        <v>142</v>
      </c>
      <c r="E447" s="177"/>
      <c r="F447" s="178" t="s">
        <v>845</v>
      </c>
      <c r="H447" s="179" t="n">
        <v>40.08</v>
      </c>
      <c r="I447" s="180"/>
      <c r="L447" s="176"/>
      <c r="M447" s="181"/>
      <c r="N447" s="182"/>
      <c r="O447" s="182"/>
      <c r="P447" s="182"/>
      <c r="Q447" s="182"/>
      <c r="R447" s="182"/>
      <c r="S447" s="182"/>
      <c r="T447" s="183"/>
      <c r="AT447" s="177" t="s">
        <v>142</v>
      </c>
      <c r="AU447" s="177" t="s">
        <v>82</v>
      </c>
      <c r="AV447" s="175" t="s">
        <v>82</v>
      </c>
      <c r="AW447" s="175" t="s">
        <v>31</v>
      </c>
      <c r="AX447" s="175" t="s">
        <v>80</v>
      </c>
      <c r="AY447" s="177" t="s">
        <v>129</v>
      </c>
    </row>
    <row r="448" s="27" customFormat="true" ht="12.8" hidden="false" customHeight="false" outlineLevel="0" collapsed="false">
      <c r="A448" s="22"/>
      <c r="B448" s="160"/>
      <c r="C448" s="161" t="s">
        <v>846</v>
      </c>
      <c r="D448" s="161" t="s">
        <v>132</v>
      </c>
      <c r="E448" s="162" t="s">
        <v>847</v>
      </c>
      <c r="F448" s="163" t="s">
        <v>848</v>
      </c>
      <c r="G448" s="164" t="s">
        <v>135</v>
      </c>
      <c r="H448" s="165" t="n">
        <v>17.1</v>
      </c>
      <c r="I448" s="166"/>
      <c r="J448" s="167" t="n">
        <f aca="false">ROUND(I448*H448,2)</f>
        <v>0</v>
      </c>
      <c r="K448" s="168" t="s">
        <v>136</v>
      </c>
      <c r="L448" s="23"/>
      <c r="M448" s="169"/>
      <c r="N448" s="170" t="s">
        <v>40</v>
      </c>
      <c r="O448" s="60"/>
      <c r="P448" s="171" t="n">
        <f aca="false">O448*H448</f>
        <v>0</v>
      </c>
      <c r="Q448" s="171" t="n">
        <v>0.0015</v>
      </c>
      <c r="R448" s="171" t="n">
        <f aca="false">Q448*H448</f>
        <v>0.02565</v>
      </c>
      <c r="S448" s="171" t="n">
        <v>0</v>
      </c>
      <c r="T448" s="172" t="n">
        <f aca="false">S448*H448</f>
        <v>0</v>
      </c>
      <c r="U448" s="22"/>
      <c r="V448" s="22"/>
      <c r="W448" s="22"/>
      <c r="X448" s="22"/>
      <c r="Y448" s="22"/>
      <c r="Z448" s="22"/>
      <c r="AA448" s="22"/>
      <c r="AB448" s="22"/>
      <c r="AC448" s="22"/>
      <c r="AD448" s="22"/>
      <c r="AE448" s="22"/>
      <c r="AR448" s="173" t="s">
        <v>213</v>
      </c>
      <c r="AT448" s="173" t="s">
        <v>132</v>
      </c>
      <c r="AU448" s="173" t="s">
        <v>82</v>
      </c>
      <c r="AY448" s="3" t="s">
        <v>129</v>
      </c>
      <c r="BE448" s="174" t="n">
        <f aca="false">IF(N448="základní",J448,0)</f>
        <v>0</v>
      </c>
      <c r="BF448" s="174" t="n">
        <f aca="false">IF(N448="snížená",J448,0)</f>
        <v>0</v>
      </c>
      <c r="BG448" s="174" t="n">
        <f aca="false">IF(N448="zákl. přenesená",J448,0)</f>
        <v>0</v>
      </c>
      <c r="BH448" s="174" t="n">
        <f aca="false">IF(N448="sníž. přenesená",J448,0)</f>
        <v>0</v>
      </c>
      <c r="BI448" s="174" t="n">
        <f aca="false">IF(N448="nulová",J448,0)</f>
        <v>0</v>
      </c>
      <c r="BJ448" s="3" t="s">
        <v>80</v>
      </c>
      <c r="BK448" s="174" t="n">
        <f aca="false">ROUND(I448*H448,2)</f>
        <v>0</v>
      </c>
      <c r="BL448" s="3" t="s">
        <v>213</v>
      </c>
      <c r="BM448" s="173" t="s">
        <v>849</v>
      </c>
    </row>
    <row r="449" s="175" customFormat="true" ht="19.4" hidden="false" customHeight="false" outlineLevel="0" collapsed="false">
      <c r="B449" s="176"/>
      <c r="D449" s="110" t="s">
        <v>142</v>
      </c>
      <c r="E449" s="177"/>
      <c r="F449" s="178" t="s">
        <v>850</v>
      </c>
      <c r="H449" s="179" t="n">
        <v>17.1</v>
      </c>
      <c r="I449" s="180"/>
      <c r="L449" s="176"/>
      <c r="M449" s="181"/>
      <c r="N449" s="182"/>
      <c r="O449" s="182"/>
      <c r="P449" s="182"/>
      <c r="Q449" s="182"/>
      <c r="R449" s="182"/>
      <c r="S449" s="182"/>
      <c r="T449" s="183"/>
      <c r="AT449" s="177" t="s">
        <v>142</v>
      </c>
      <c r="AU449" s="177" t="s">
        <v>82</v>
      </c>
      <c r="AV449" s="175" t="s">
        <v>82</v>
      </c>
      <c r="AW449" s="175" t="s">
        <v>31</v>
      </c>
      <c r="AX449" s="175" t="s">
        <v>80</v>
      </c>
      <c r="AY449" s="177" t="s">
        <v>129</v>
      </c>
    </row>
    <row r="450" s="27" customFormat="true" ht="19.4" hidden="false" customHeight="false" outlineLevel="0" collapsed="false">
      <c r="A450" s="22"/>
      <c r="B450" s="160"/>
      <c r="C450" s="161" t="s">
        <v>851</v>
      </c>
      <c r="D450" s="161" t="s">
        <v>132</v>
      </c>
      <c r="E450" s="162" t="s">
        <v>852</v>
      </c>
      <c r="F450" s="163" t="s">
        <v>853</v>
      </c>
      <c r="G450" s="164" t="s">
        <v>135</v>
      </c>
      <c r="H450" s="165" t="n">
        <v>8</v>
      </c>
      <c r="I450" s="166"/>
      <c r="J450" s="167" t="n">
        <f aca="false">ROUND(I450*H450,2)</f>
        <v>0</v>
      </c>
      <c r="K450" s="168" t="s">
        <v>136</v>
      </c>
      <c r="L450" s="23"/>
      <c r="M450" s="169"/>
      <c r="N450" s="170" t="s">
        <v>40</v>
      </c>
      <c r="O450" s="60"/>
      <c r="P450" s="171" t="n">
        <f aca="false">O450*H450</f>
        <v>0</v>
      </c>
      <c r="Q450" s="171" t="n">
        <v>0.00024</v>
      </c>
      <c r="R450" s="171" t="n">
        <f aca="false">Q450*H450</f>
        <v>0.00192</v>
      </c>
      <c r="S450" s="171" t="n">
        <v>0.00092</v>
      </c>
      <c r="T450" s="172" t="n">
        <f aca="false">S450*H450</f>
        <v>0.00736</v>
      </c>
      <c r="U450" s="22"/>
      <c r="V450" s="22"/>
      <c r="W450" s="22"/>
      <c r="X450" s="22"/>
      <c r="Y450" s="22"/>
      <c r="Z450" s="22"/>
      <c r="AA450" s="22"/>
      <c r="AB450" s="22"/>
      <c r="AC450" s="22"/>
      <c r="AD450" s="22"/>
      <c r="AE450" s="22"/>
      <c r="AR450" s="173" t="s">
        <v>213</v>
      </c>
      <c r="AT450" s="173" t="s">
        <v>132</v>
      </c>
      <c r="AU450" s="173" t="s">
        <v>82</v>
      </c>
      <c r="AY450" s="3" t="s">
        <v>129</v>
      </c>
      <c r="BE450" s="174" t="n">
        <f aca="false">IF(N450="základní",J450,0)</f>
        <v>0</v>
      </c>
      <c r="BF450" s="174" t="n">
        <f aca="false">IF(N450="snížená",J450,0)</f>
        <v>0</v>
      </c>
      <c r="BG450" s="174" t="n">
        <f aca="false">IF(N450="zákl. přenesená",J450,0)</f>
        <v>0</v>
      </c>
      <c r="BH450" s="174" t="n">
        <f aca="false">IF(N450="sníž. přenesená",J450,0)</f>
        <v>0</v>
      </c>
      <c r="BI450" s="174" t="n">
        <f aca="false">IF(N450="nulová",J450,0)</f>
        <v>0</v>
      </c>
      <c r="BJ450" s="3" t="s">
        <v>80</v>
      </c>
      <c r="BK450" s="174" t="n">
        <f aca="false">ROUND(I450*H450,2)</f>
        <v>0</v>
      </c>
      <c r="BL450" s="3" t="s">
        <v>213</v>
      </c>
      <c r="BM450" s="173" t="s">
        <v>854</v>
      </c>
    </row>
    <row r="451" s="175" customFormat="true" ht="12.8" hidden="false" customHeight="false" outlineLevel="0" collapsed="false">
      <c r="B451" s="176"/>
      <c r="D451" s="110" t="s">
        <v>142</v>
      </c>
      <c r="E451" s="177"/>
      <c r="F451" s="178" t="s">
        <v>855</v>
      </c>
      <c r="H451" s="179" t="n">
        <v>8</v>
      </c>
      <c r="I451" s="180"/>
      <c r="L451" s="176"/>
      <c r="M451" s="181"/>
      <c r="N451" s="182"/>
      <c r="O451" s="182"/>
      <c r="P451" s="182"/>
      <c r="Q451" s="182"/>
      <c r="R451" s="182"/>
      <c r="S451" s="182"/>
      <c r="T451" s="183"/>
      <c r="AT451" s="177" t="s">
        <v>142</v>
      </c>
      <c r="AU451" s="177" t="s">
        <v>82</v>
      </c>
      <c r="AV451" s="175" t="s">
        <v>82</v>
      </c>
      <c r="AW451" s="175" t="s">
        <v>31</v>
      </c>
      <c r="AX451" s="175" t="s">
        <v>80</v>
      </c>
      <c r="AY451" s="177" t="s">
        <v>129</v>
      </c>
    </row>
    <row r="452" s="27" customFormat="true" ht="19.4" hidden="false" customHeight="false" outlineLevel="0" collapsed="false">
      <c r="A452" s="22"/>
      <c r="B452" s="160"/>
      <c r="C452" s="161" t="s">
        <v>856</v>
      </c>
      <c r="D452" s="161" t="s">
        <v>132</v>
      </c>
      <c r="E452" s="162" t="s">
        <v>857</v>
      </c>
      <c r="F452" s="163" t="s">
        <v>858</v>
      </c>
      <c r="G452" s="164" t="s">
        <v>135</v>
      </c>
      <c r="H452" s="165" t="n">
        <v>40.08</v>
      </c>
      <c r="I452" s="166"/>
      <c r="J452" s="167" t="n">
        <f aca="false">ROUND(I452*H452,2)</f>
        <v>0</v>
      </c>
      <c r="K452" s="168" t="s">
        <v>136</v>
      </c>
      <c r="L452" s="23"/>
      <c r="M452" s="169"/>
      <c r="N452" s="170" t="s">
        <v>40</v>
      </c>
      <c r="O452" s="60"/>
      <c r="P452" s="171" t="n">
        <f aca="false">O452*H452</f>
        <v>0</v>
      </c>
      <c r="Q452" s="171" t="n">
        <v>0.0053</v>
      </c>
      <c r="R452" s="171" t="n">
        <f aca="false">Q452*H452</f>
        <v>0.212424</v>
      </c>
      <c r="S452" s="171" t="n">
        <v>0</v>
      </c>
      <c r="T452" s="172" t="n">
        <f aca="false">S452*H452</f>
        <v>0</v>
      </c>
      <c r="U452" s="22"/>
      <c r="V452" s="22"/>
      <c r="W452" s="22"/>
      <c r="X452" s="22"/>
      <c r="Y452" s="22"/>
      <c r="Z452" s="22"/>
      <c r="AA452" s="22"/>
      <c r="AB452" s="22"/>
      <c r="AC452" s="22"/>
      <c r="AD452" s="22"/>
      <c r="AE452" s="22"/>
      <c r="AR452" s="173" t="s">
        <v>213</v>
      </c>
      <c r="AT452" s="173" t="s">
        <v>132</v>
      </c>
      <c r="AU452" s="173" t="s">
        <v>82</v>
      </c>
      <c r="AY452" s="3" t="s">
        <v>129</v>
      </c>
      <c r="BE452" s="174" t="n">
        <f aca="false">IF(N452="základní",J452,0)</f>
        <v>0</v>
      </c>
      <c r="BF452" s="174" t="n">
        <f aca="false">IF(N452="snížená",J452,0)</f>
        <v>0</v>
      </c>
      <c r="BG452" s="174" t="n">
        <f aca="false">IF(N452="zákl. přenesená",J452,0)</f>
        <v>0</v>
      </c>
      <c r="BH452" s="174" t="n">
        <f aca="false">IF(N452="sníž. přenesená",J452,0)</f>
        <v>0</v>
      </c>
      <c r="BI452" s="174" t="n">
        <f aca="false">IF(N452="nulová",J452,0)</f>
        <v>0</v>
      </c>
      <c r="BJ452" s="3" t="s">
        <v>80</v>
      </c>
      <c r="BK452" s="174" t="n">
        <f aca="false">ROUND(I452*H452,2)</f>
        <v>0</v>
      </c>
      <c r="BL452" s="3" t="s">
        <v>213</v>
      </c>
      <c r="BM452" s="173" t="s">
        <v>859</v>
      </c>
    </row>
    <row r="453" s="175" customFormat="true" ht="12.8" hidden="false" customHeight="false" outlineLevel="0" collapsed="false">
      <c r="B453" s="176"/>
      <c r="D453" s="110" t="s">
        <v>142</v>
      </c>
      <c r="E453" s="177"/>
      <c r="F453" s="178" t="s">
        <v>860</v>
      </c>
      <c r="H453" s="179" t="n">
        <v>7.74</v>
      </c>
      <c r="I453" s="180"/>
      <c r="L453" s="176"/>
      <c r="M453" s="181"/>
      <c r="N453" s="182"/>
      <c r="O453" s="182"/>
      <c r="P453" s="182"/>
      <c r="Q453" s="182"/>
      <c r="R453" s="182"/>
      <c r="S453" s="182"/>
      <c r="T453" s="183"/>
      <c r="AT453" s="177" t="s">
        <v>142</v>
      </c>
      <c r="AU453" s="177" t="s">
        <v>82</v>
      </c>
      <c r="AV453" s="175" t="s">
        <v>82</v>
      </c>
      <c r="AW453" s="175" t="s">
        <v>31</v>
      </c>
      <c r="AX453" s="175" t="s">
        <v>75</v>
      </c>
      <c r="AY453" s="177" t="s">
        <v>129</v>
      </c>
    </row>
    <row r="454" s="175" customFormat="true" ht="19.4" hidden="false" customHeight="false" outlineLevel="0" collapsed="false">
      <c r="B454" s="176"/>
      <c r="D454" s="110" t="s">
        <v>142</v>
      </c>
      <c r="E454" s="177"/>
      <c r="F454" s="178" t="s">
        <v>861</v>
      </c>
      <c r="H454" s="179" t="n">
        <v>10.95</v>
      </c>
      <c r="I454" s="180"/>
      <c r="L454" s="176"/>
      <c r="M454" s="181"/>
      <c r="N454" s="182"/>
      <c r="O454" s="182"/>
      <c r="P454" s="182"/>
      <c r="Q454" s="182"/>
      <c r="R454" s="182"/>
      <c r="S454" s="182"/>
      <c r="T454" s="183"/>
      <c r="AT454" s="177" t="s">
        <v>142</v>
      </c>
      <c r="AU454" s="177" t="s">
        <v>82</v>
      </c>
      <c r="AV454" s="175" t="s">
        <v>82</v>
      </c>
      <c r="AW454" s="175" t="s">
        <v>31</v>
      </c>
      <c r="AX454" s="175" t="s">
        <v>75</v>
      </c>
      <c r="AY454" s="177" t="s">
        <v>129</v>
      </c>
    </row>
    <row r="455" s="193" customFormat="true" ht="12.8" hidden="false" customHeight="false" outlineLevel="0" collapsed="false">
      <c r="B455" s="194"/>
      <c r="D455" s="110" t="s">
        <v>142</v>
      </c>
      <c r="E455" s="195"/>
      <c r="F455" s="196" t="s">
        <v>151</v>
      </c>
      <c r="H455" s="197" t="n">
        <v>18.69</v>
      </c>
      <c r="I455" s="198"/>
      <c r="L455" s="194"/>
      <c r="M455" s="199"/>
      <c r="N455" s="200"/>
      <c r="O455" s="200"/>
      <c r="P455" s="200"/>
      <c r="Q455" s="200"/>
      <c r="R455" s="200"/>
      <c r="S455" s="200"/>
      <c r="T455" s="201"/>
      <c r="AT455" s="195" t="s">
        <v>142</v>
      </c>
      <c r="AU455" s="195" t="s">
        <v>82</v>
      </c>
      <c r="AV455" s="193" t="s">
        <v>145</v>
      </c>
      <c r="AW455" s="193" t="s">
        <v>31</v>
      </c>
      <c r="AX455" s="193" t="s">
        <v>75</v>
      </c>
      <c r="AY455" s="195" t="s">
        <v>129</v>
      </c>
    </row>
    <row r="456" s="175" customFormat="true" ht="12.8" hidden="false" customHeight="false" outlineLevel="0" collapsed="false">
      <c r="B456" s="176"/>
      <c r="D456" s="110" t="s">
        <v>142</v>
      </c>
      <c r="E456" s="177"/>
      <c r="F456" s="178" t="s">
        <v>862</v>
      </c>
      <c r="H456" s="179" t="n">
        <v>18.69</v>
      </c>
      <c r="I456" s="180"/>
      <c r="L456" s="176"/>
      <c r="M456" s="181"/>
      <c r="N456" s="182"/>
      <c r="O456" s="182"/>
      <c r="P456" s="182"/>
      <c r="Q456" s="182"/>
      <c r="R456" s="182"/>
      <c r="S456" s="182"/>
      <c r="T456" s="183"/>
      <c r="AT456" s="177" t="s">
        <v>142</v>
      </c>
      <c r="AU456" s="177" t="s">
        <v>82</v>
      </c>
      <c r="AV456" s="175" t="s">
        <v>82</v>
      </c>
      <c r="AW456" s="175" t="s">
        <v>31</v>
      </c>
      <c r="AX456" s="175" t="s">
        <v>75</v>
      </c>
      <c r="AY456" s="177" t="s">
        <v>129</v>
      </c>
    </row>
    <row r="457" s="175" customFormat="true" ht="12.8" hidden="false" customHeight="false" outlineLevel="0" collapsed="false">
      <c r="B457" s="176"/>
      <c r="D457" s="110" t="s">
        <v>142</v>
      </c>
      <c r="E457" s="177"/>
      <c r="F457" s="178" t="s">
        <v>863</v>
      </c>
      <c r="H457" s="179" t="n">
        <v>2.7</v>
      </c>
      <c r="I457" s="180"/>
      <c r="L457" s="176"/>
      <c r="M457" s="181"/>
      <c r="N457" s="182"/>
      <c r="O457" s="182"/>
      <c r="P457" s="182"/>
      <c r="Q457" s="182"/>
      <c r="R457" s="182"/>
      <c r="S457" s="182"/>
      <c r="T457" s="183"/>
      <c r="AT457" s="177" t="s">
        <v>142</v>
      </c>
      <c r="AU457" s="177" t="s">
        <v>82</v>
      </c>
      <c r="AV457" s="175" t="s">
        <v>82</v>
      </c>
      <c r="AW457" s="175" t="s">
        <v>31</v>
      </c>
      <c r="AX457" s="175" t="s">
        <v>75</v>
      </c>
      <c r="AY457" s="177" t="s">
        <v>129</v>
      </c>
    </row>
    <row r="458" s="184" customFormat="true" ht="12.8" hidden="false" customHeight="false" outlineLevel="0" collapsed="false">
      <c r="B458" s="185"/>
      <c r="D458" s="110" t="s">
        <v>142</v>
      </c>
      <c r="E458" s="186"/>
      <c r="F458" s="187" t="s">
        <v>144</v>
      </c>
      <c r="H458" s="188" t="n">
        <v>40.08</v>
      </c>
      <c r="I458" s="189"/>
      <c r="L458" s="185"/>
      <c r="M458" s="190"/>
      <c r="N458" s="191"/>
      <c r="O458" s="191"/>
      <c r="P458" s="191"/>
      <c r="Q458" s="191"/>
      <c r="R458" s="191"/>
      <c r="S458" s="191"/>
      <c r="T458" s="192"/>
      <c r="AT458" s="186" t="s">
        <v>142</v>
      </c>
      <c r="AU458" s="186" t="s">
        <v>82</v>
      </c>
      <c r="AV458" s="184" t="s">
        <v>137</v>
      </c>
      <c r="AW458" s="184" t="s">
        <v>31</v>
      </c>
      <c r="AX458" s="184" t="s">
        <v>80</v>
      </c>
      <c r="AY458" s="186" t="s">
        <v>129</v>
      </c>
    </row>
    <row r="459" s="27" customFormat="true" ht="19.4" hidden="false" customHeight="false" outlineLevel="0" collapsed="false">
      <c r="A459" s="22"/>
      <c r="B459" s="160"/>
      <c r="C459" s="202" t="s">
        <v>864</v>
      </c>
      <c r="D459" s="202" t="s">
        <v>204</v>
      </c>
      <c r="E459" s="203" t="s">
        <v>865</v>
      </c>
      <c r="F459" s="204" t="s">
        <v>866</v>
      </c>
      <c r="G459" s="205" t="s">
        <v>135</v>
      </c>
      <c r="H459" s="206" t="n">
        <v>44.088</v>
      </c>
      <c r="I459" s="207"/>
      <c r="J459" s="208" t="n">
        <f aca="false">ROUND(I459*H459,2)</f>
        <v>0</v>
      </c>
      <c r="K459" s="209" t="s">
        <v>136</v>
      </c>
      <c r="L459" s="210"/>
      <c r="M459" s="211"/>
      <c r="N459" s="212" t="s">
        <v>40</v>
      </c>
      <c r="O459" s="60"/>
      <c r="P459" s="171" t="n">
        <f aca="false">O459*H459</f>
        <v>0</v>
      </c>
      <c r="Q459" s="171" t="n">
        <v>0.0126</v>
      </c>
      <c r="R459" s="171" t="n">
        <f aca="false">Q459*H459</f>
        <v>0.5555088</v>
      </c>
      <c r="S459" s="171" t="n">
        <v>0</v>
      </c>
      <c r="T459" s="172" t="n">
        <f aca="false">S459*H459</f>
        <v>0</v>
      </c>
      <c r="U459" s="22"/>
      <c r="V459" s="22"/>
      <c r="W459" s="22"/>
      <c r="X459" s="22"/>
      <c r="Y459" s="22"/>
      <c r="Z459" s="22"/>
      <c r="AA459" s="22"/>
      <c r="AB459" s="22"/>
      <c r="AC459" s="22"/>
      <c r="AD459" s="22"/>
      <c r="AE459" s="22"/>
      <c r="AR459" s="173" t="s">
        <v>294</v>
      </c>
      <c r="AT459" s="173" t="s">
        <v>204</v>
      </c>
      <c r="AU459" s="173" t="s">
        <v>82</v>
      </c>
      <c r="AY459" s="3" t="s">
        <v>129</v>
      </c>
      <c r="BE459" s="174" t="n">
        <f aca="false">IF(N459="základní",J459,0)</f>
        <v>0</v>
      </c>
      <c r="BF459" s="174" t="n">
        <f aca="false">IF(N459="snížená",J459,0)</f>
        <v>0</v>
      </c>
      <c r="BG459" s="174" t="n">
        <f aca="false">IF(N459="zákl. přenesená",J459,0)</f>
        <v>0</v>
      </c>
      <c r="BH459" s="174" t="n">
        <f aca="false">IF(N459="sníž. přenesená",J459,0)</f>
        <v>0</v>
      </c>
      <c r="BI459" s="174" t="n">
        <f aca="false">IF(N459="nulová",J459,0)</f>
        <v>0</v>
      </c>
      <c r="BJ459" s="3" t="s">
        <v>80</v>
      </c>
      <c r="BK459" s="174" t="n">
        <f aca="false">ROUND(I459*H459,2)</f>
        <v>0</v>
      </c>
      <c r="BL459" s="3" t="s">
        <v>213</v>
      </c>
      <c r="BM459" s="173" t="s">
        <v>867</v>
      </c>
    </row>
    <row r="460" s="175" customFormat="true" ht="12.8" hidden="false" customHeight="false" outlineLevel="0" collapsed="false">
      <c r="B460" s="176"/>
      <c r="D460" s="110" t="s">
        <v>142</v>
      </c>
      <c r="F460" s="178" t="s">
        <v>868</v>
      </c>
      <c r="H460" s="179" t="n">
        <v>44.088</v>
      </c>
      <c r="I460" s="180"/>
      <c r="L460" s="176"/>
      <c r="M460" s="181"/>
      <c r="N460" s="182"/>
      <c r="O460" s="182"/>
      <c r="P460" s="182"/>
      <c r="Q460" s="182"/>
      <c r="R460" s="182"/>
      <c r="S460" s="182"/>
      <c r="T460" s="183"/>
      <c r="AT460" s="177" t="s">
        <v>142</v>
      </c>
      <c r="AU460" s="177" t="s">
        <v>82</v>
      </c>
      <c r="AV460" s="175" t="s">
        <v>82</v>
      </c>
      <c r="AW460" s="175" t="s">
        <v>2</v>
      </c>
      <c r="AX460" s="175" t="s">
        <v>80</v>
      </c>
      <c r="AY460" s="177" t="s">
        <v>129</v>
      </c>
    </row>
    <row r="461" s="27" customFormat="true" ht="19.4" hidden="false" customHeight="false" outlineLevel="0" collapsed="false">
      <c r="A461" s="22"/>
      <c r="B461" s="160"/>
      <c r="C461" s="161" t="s">
        <v>869</v>
      </c>
      <c r="D461" s="161" t="s">
        <v>132</v>
      </c>
      <c r="E461" s="162" t="s">
        <v>870</v>
      </c>
      <c r="F461" s="163" t="s">
        <v>871</v>
      </c>
      <c r="G461" s="164" t="s">
        <v>135</v>
      </c>
      <c r="H461" s="165" t="n">
        <v>40.08</v>
      </c>
      <c r="I461" s="166"/>
      <c r="J461" s="167" t="n">
        <f aca="false">ROUND(I461*H461,2)</f>
        <v>0</v>
      </c>
      <c r="K461" s="168" t="s">
        <v>136</v>
      </c>
      <c r="L461" s="23"/>
      <c r="M461" s="169"/>
      <c r="N461" s="170" t="s">
        <v>40</v>
      </c>
      <c r="O461" s="60"/>
      <c r="P461" s="171" t="n">
        <f aca="false">O461*H461</f>
        <v>0</v>
      </c>
      <c r="Q461" s="171" t="n">
        <v>0</v>
      </c>
      <c r="R461" s="171" t="n">
        <f aca="false">Q461*H461</f>
        <v>0</v>
      </c>
      <c r="S461" s="171" t="n">
        <v>0</v>
      </c>
      <c r="T461" s="172" t="n">
        <f aca="false">S461*H461</f>
        <v>0</v>
      </c>
      <c r="U461" s="22"/>
      <c r="V461" s="22"/>
      <c r="W461" s="22"/>
      <c r="X461" s="22"/>
      <c r="Y461" s="22"/>
      <c r="Z461" s="22"/>
      <c r="AA461" s="22"/>
      <c r="AB461" s="22"/>
      <c r="AC461" s="22"/>
      <c r="AD461" s="22"/>
      <c r="AE461" s="22"/>
      <c r="AR461" s="173" t="s">
        <v>213</v>
      </c>
      <c r="AT461" s="173" t="s">
        <v>132</v>
      </c>
      <c r="AU461" s="173" t="s">
        <v>82</v>
      </c>
      <c r="AY461" s="3" t="s">
        <v>129</v>
      </c>
      <c r="BE461" s="174" t="n">
        <f aca="false">IF(N461="základní",J461,0)</f>
        <v>0</v>
      </c>
      <c r="BF461" s="174" t="n">
        <f aca="false">IF(N461="snížená",J461,0)</f>
        <v>0</v>
      </c>
      <c r="BG461" s="174" t="n">
        <f aca="false">IF(N461="zákl. přenesená",J461,0)</f>
        <v>0</v>
      </c>
      <c r="BH461" s="174" t="n">
        <f aca="false">IF(N461="sníž. přenesená",J461,0)</f>
        <v>0</v>
      </c>
      <c r="BI461" s="174" t="n">
        <f aca="false">IF(N461="nulová",J461,0)</f>
        <v>0</v>
      </c>
      <c r="BJ461" s="3" t="s">
        <v>80</v>
      </c>
      <c r="BK461" s="174" t="n">
        <f aca="false">ROUND(I461*H461,2)</f>
        <v>0</v>
      </c>
      <c r="BL461" s="3" t="s">
        <v>213</v>
      </c>
      <c r="BM461" s="173" t="s">
        <v>872</v>
      </c>
    </row>
    <row r="462" s="27" customFormat="true" ht="19.4" hidden="false" customHeight="false" outlineLevel="0" collapsed="false">
      <c r="A462" s="22"/>
      <c r="B462" s="160"/>
      <c r="C462" s="161" t="s">
        <v>873</v>
      </c>
      <c r="D462" s="161" t="s">
        <v>132</v>
      </c>
      <c r="E462" s="162" t="s">
        <v>874</v>
      </c>
      <c r="F462" s="163" t="s">
        <v>875</v>
      </c>
      <c r="G462" s="164" t="s">
        <v>135</v>
      </c>
      <c r="H462" s="165" t="n">
        <v>40.08</v>
      </c>
      <c r="I462" s="166"/>
      <c r="J462" s="167" t="n">
        <f aca="false">ROUND(I462*H462,2)</f>
        <v>0</v>
      </c>
      <c r="K462" s="168" t="s">
        <v>136</v>
      </c>
      <c r="L462" s="23"/>
      <c r="M462" s="169"/>
      <c r="N462" s="170" t="s">
        <v>40</v>
      </c>
      <c r="O462" s="60"/>
      <c r="P462" s="171" t="n">
        <f aca="false">O462*H462</f>
        <v>0</v>
      </c>
      <c r="Q462" s="171" t="n">
        <v>0</v>
      </c>
      <c r="R462" s="171" t="n">
        <f aca="false">Q462*H462</f>
        <v>0</v>
      </c>
      <c r="S462" s="171" t="n">
        <v>0</v>
      </c>
      <c r="T462" s="172" t="n">
        <f aca="false">S462*H462</f>
        <v>0</v>
      </c>
      <c r="U462" s="22"/>
      <c r="V462" s="22"/>
      <c r="W462" s="22"/>
      <c r="X462" s="22"/>
      <c r="Y462" s="22"/>
      <c r="Z462" s="22"/>
      <c r="AA462" s="22"/>
      <c r="AB462" s="22"/>
      <c r="AC462" s="22"/>
      <c r="AD462" s="22"/>
      <c r="AE462" s="22"/>
      <c r="AR462" s="173" t="s">
        <v>213</v>
      </c>
      <c r="AT462" s="173" t="s">
        <v>132</v>
      </c>
      <c r="AU462" s="173" t="s">
        <v>82</v>
      </c>
      <c r="AY462" s="3" t="s">
        <v>129</v>
      </c>
      <c r="BE462" s="174" t="n">
        <f aca="false">IF(N462="základní",J462,0)</f>
        <v>0</v>
      </c>
      <c r="BF462" s="174" t="n">
        <f aca="false">IF(N462="snížená",J462,0)</f>
        <v>0</v>
      </c>
      <c r="BG462" s="174" t="n">
        <f aca="false">IF(N462="zákl. přenesená",J462,0)</f>
        <v>0</v>
      </c>
      <c r="BH462" s="174" t="n">
        <f aca="false">IF(N462="sníž. přenesená",J462,0)</f>
        <v>0</v>
      </c>
      <c r="BI462" s="174" t="n">
        <f aca="false">IF(N462="nulová",J462,0)</f>
        <v>0</v>
      </c>
      <c r="BJ462" s="3" t="s">
        <v>80</v>
      </c>
      <c r="BK462" s="174" t="n">
        <f aca="false">ROUND(I462*H462,2)</f>
        <v>0</v>
      </c>
      <c r="BL462" s="3" t="s">
        <v>213</v>
      </c>
      <c r="BM462" s="173" t="s">
        <v>876</v>
      </c>
    </row>
    <row r="463" s="27" customFormat="true" ht="16.5" hidden="false" customHeight="true" outlineLevel="0" collapsed="false">
      <c r="A463" s="22"/>
      <c r="B463" s="160"/>
      <c r="C463" s="161" t="s">
        <v>877</v>
      </c>
      <c r="D463" s="161" t="s">
        <v>132</v>
      </c>
      <c r="E463" s="162" t="s">
        <v>878</v>
      </c>
      <c r="F463" s="163" t="s">
        <v>879</v>
      </c>
      <c r="G463" s="164" t="s">
        <v>281</v>
      </c>
      <c r="H463" s="165" t="n">
        <v>16.8</v>
      </c>
      <c r="I463" s="166"/>
      <c r="J463" s="167" t="n">
        <f aca="false">ROUND(I463*H463,2)</f>
        <v>0</v>
      </c>
      <c r="K463" s="168" t="s">
        <v>136</v>
      </c>
      <c r="L463" s="23"/>
      <c r="M463" s="169"/>
      <c r="N463" s="170" t="s">
        <v>40</v>
      </c>
      <c r="O463" s="60"/>
      <c r="P463" s="171" t="n">
        <f aca="false">O463*H463</f>
        <v>0</v>
      </c>
      <c r="Q463" s="171" t="n">
        <v>3E-005</v>
      </c>
      <c r="R463" s="171" t="n">
        <f aca="false">Q463*H463</f>
        <v>0.000504</v>
      </c>
      <c r="S463" s="171" t="n">
        <v>0</v>
      </c>
      <c r="T463" s="172" t="n">
        <f aca="false">S463*H463</f>
        <v>0</v>
      </c>
      <c r="U463" s="22"/>
      <c r="V463" s="22"/>
      <c r="W463" s="22"/>
      <c r="X463" s="22"/>
      <c r="Y463" s="22"/>
      <c r="Z463" s="22"/>
      <c r="AA463" s="22"/>
      <c r="AB463" s="22"/>
      <c r="AC463" s="22"/>
      <c r="AD463" s="22"/>
      <c r="AE463" s="22"/>
      <c r="AR463" s="173" t="s">
        <v>213</v>
      </c>
      <c r="AT463" s="173" t="s">
        <v>132</v>
      </c>
      <c r="AU463" s="173" t="s">
        <v>82</v>
      </c>
      <c r="AY463" s="3" t="s">
        <v>129</v>
      </c>
      <c r="BE463" s="174" t="n">
        <f aca="false">IF(N463="základní",J463,0)</f>
        <v>0</v>
      </c>
      <c r="BF463" s="174" t="n">
        <f aca="false">IF(N463="snížená",J463,0)</f>
        <v>0</v>
      </c>
      <c r="BG463" s="174" t="n">
        <f aca="false">IF(N463="zákl. přenesená",J463,0)</f>
        <v>0</v>
      </c>
      <c r="BH463" s="174" t="n">
        <f aca="false">IF(N463="sníž. přenesená",J463,0)</f>
        <v>0</v>
      </c>
      <c r="BI463" s="174" t="n">
        <f aca="false">IF(N463="nulová",J463,0)</f>
        <v>0</v>
      </c>
      <c r="BJ463" s="3" t="s">
        <v>80</v>
      </c>
      <c r="BK463" s="174" t="n">
        <f aca="false">ROUND(I463*H463,2)</f>
        <v>0</v>
      </c>
      <c r="BL463" s="3" t="s">
        <v>213</v>
      </c>
      <c r="BM463" s="173" t="s">
        <v>880</v>
      </c>
    </row>
    <row r="464" s="175" customFormat="true" ht="12.8" hidden="false" customHeight="false" outlineLevel="0" collapsed="false">
      <c r="B464" s="176"/>
      <c r="D464" s="110" t="s">
        <v>142</v>
      </c>
      <c r="E464" s="177"/>
      <c r="F464" s="178" t="s">
        <v>881</v>
      </c>
      <c r="H464" s="179" t="n">
        <v>16.8</v>
      </c>
      <c r="I464" s="180"/>
      <c r="L464" s="176"/>
      <c r="M464" s="181"/>
      <c r="N464" s="182"/>
      <c r="O464" s="182"/>
      <c r="P464" s="182"/>
      <c r="Q464" s="182"/>
      <c r="R464" s="182"/>
      <c r="S464" s="182"/>
      <c r="T464" s="183"/>
      <c r="AT464" s="177" t="s">
        <v>142</v>
      </c>
      <c r="AU464" s="177" t="s">
        <v>82</v>
      </c>
      <c r="AV464" s="175" t="s">
        <v>82</v>
      </c>
      <c r="AW464" s="175" t="s">
        <v>31</v>
      </c>
      <c r="AX464" s="175" t="s">
        <v>80</v>
      </c>
      <c r="AY464" s="177" t="s">
        <v>129</v>
      </c>
    </row>
    <row r="465" s="27" customFormat="true" ht="19.4" hidden="false" customHeight="false" outlineLevel="0" collapsed="false">
      <c r="A465" s="22"/>
      <c r="B465" s="160"/>
      <c r="C465" s="161" t="s">
        <v>882</v>
      </c>
      <c r="D465" s="161" t="s">
        <v>132</v>
      </c>
      <c r="E465" s="162" t="s">
        <v>883</v>
      </c>
      <c r="F465" s="163" t="s">
        <v>884</v>
      </c>
      <c r="G465" s="164" t="s">
        <v>349</v>
      </c>
      <c r="H465" s="165" t="n">
        <v>0.808</v>
      </c>
      <c r="I465" s="166"/>
      <c r="J465" s="167" t="n">
        <f aca="false">ROUND(I465*H465,2)</f>
        <v>0</v>
      </c>
      <c r="K465" s="168" t="s">
        <v>136</v>
      </c>
      <c r="L465" s="23"/>
      <c r="M465" s="169"/>
      <c r="N465" s="170" t="s">
        <v>40</v>
      </c>
      <c r="O465" s="60"/>
      <c r="P465" s="171" t="n">
        <f aca="false">O465*H465</f>
        <v>0</v>
      </c>
      <c r="Q465" s="171" t="n">
        <v>0</v>
      </c>
      <c r="R465" s="171" t="n">
        <f aca="false">Q465*H465</f>
        <v>0</v>
      </c>
      <c r="S465" s="171" t="n">
        <v>0</v>
      </c>
      <c r="T465" s="172" t="n">
        <f aca="false">S465*H465</f>
        <v>0</v>
      </c>
      <c r="U465" s="22"/>
      <c r="V465" s="22"/>
      <c r="W465" s="22"/>
      <c r="X465" s="22"/>
      <c r="Y465" s="22"/>
      <c r="Z465" s="22"/>
      <c r="AA465" s="22"/>
      <c r="AB465" s="22"/>
      <c r="AC465" s="22"/>
      <c r="AD465" s="22"/>
      <c r="AE465" s="22"/>
      <c r="AR465" s="173" t="s">
        <v>213</v>
      </c>
      <c r="AT465" s="173" t="s">
        <v>132</v>
      </c>
      <c r="AU465" s="173" t="s">
        <v>82</v>
      </c>
      <c r="AY465" s="3" t="s">
        <v>129</v>
      </c>
      <c r="BE465" s="174" t="n">
        <f aca="false">IF(N465="základní",J465,0)</f>
        <v>0</v>
      </c>
      <c r="BF465" s="174" t="n">
        <f aca="false">IF(N465="snížená",J465,0)</f>
        <v>0</v>
      </c>
      <c r="BG465" s="174" t="n">
        <f aca="false">IF(N465="zákl. přenesená",J465,0)</f>
        <v>0</v>
      </c>
      <c r="BH465" s="174" t="n">
        <f aca="false">IF(N465="sníž. přenesená",J465,0)</f>
        <v>0</v>
      </c>
      <c r="BI465" s="174" t="n">
        <f aca="false">IF(N465="nulová",J465,0)</f>
        <v>0</v>
      </c>
      <c r="BJ465" s="3" t="s">
        <v>80</v>
      </c>
      <c r="BK465" s="174" t="n">
        <f aca="false">ROUND(I465*H465,2)</f>
        <v>0</v>
      </c>
      <c r="BL465" s="3" t="s">
        <v>213</v>
      </c>
      <c r="BM465" s="173" t="s">
        <v>885</v>
      </c>
    </row>
    <row r="466" s="146" customFormat="true" ht="22.8" hidden="false" customHeight="true" outlineLevel="0" collapsed="false">
      <c r="B466" s="147"/>
      <c r="D466" s="148" t="s">
        <v>74</v>
      </c>
      <c r="E466" s="148" t="s">
        <v>886</v>
      </c>
      <c r="F466" s="148" t="s">
        <v>887</v>
      </c>
      <c r="I466" s="150"/>
      <c r="J466" s="159" t="n">
        <f aca="false">BK466</f>
        <v>0</v>
      </c>
      <c r="L466" s="147"/>
      <c r="M466" s="152"/>
      <c r="N466" s="153"/>
      <c r="O466" s="153"/>
      <c r="P466" s="154" t="n">
        <f aca="false">SUM(P467:P473)</f>
        <v>0</v>
      </c>
      <c r="Q466" s="153"/>
      <c r="R466" s="154" t="n">
        <f aca="false">SUM(R467:R473)</f>
        <v>0.004864</v>
      </c>
      <c r="S466" s="153"/>
      <c r="T466" s="155" t="n">
        <f aca="false">SUM(T467:T473)</f>
        <v>0</v>
      </c>
      <c r="AR466" s="148" t="s">
        <v>82</v>
      </c>
      <c r="AT466" s="156" t="s">
        <v>74</v>
      </c>
      <c r="AU466" s="156" t="s">
        <v>80</v>
      </c>
      <c r="AY466" s="148" t="s">
        <v>129</v>
      </c>
      <c r="BK466" s="157" t="n">
        <f aca="false">SUM(BK467:BK473)</f>
        <v>0</v>
      </c>
    </row>
    <row r="467" s="27" customFormat="true" ht="16.5" hidden="false" customHeight="true" outlineLevel="0" collapsed="false">
      <c r="A467" s="22"/>
      <c r="B467" s="160"/>
      <c r="C467" s="161" t="s">
        <v>888</v>
      </c>
      <c r="D467" s="161" t="s">
        <v>132</v>
      </c>
      <c r="E467" s="162" t="s">
        <v>889</v>
      </c>
      <c r="F467" s="163" t="s">
        <v>890</v>
      </c>
      <c r="G467" s="164" t="s">
        <v>135</v>
      </c>
      <c r="H467" s="165" t="n">
        <v>12.8</v>
      </c>
      <c r="I467" s="166"/>
      <c r="J467" s="167" t="n">
        <f aca="false">ROUND(I467*H467,2)</f>
        <v>0</v>
      </c>
      <c r="K467" s="168" t="s">
        <v>136</v>
      </c>
      <c r="L467" s="23"/>
      <c r="M467" s="169"/>
      <c r="N467" s="170" t="s">
        <v>40</v>
      </c>
      <c r="O467" s="60"/>
      <c r="P467" s="171" t="n">
        <f aca="false">O467*H467</f>
        <v>0</v>
      </c>
      <c r="Q467" s="171" t="n">
        <v>0</v>
      </c>
      <c r="R467" s="171" t="n">
        <f aca="false">Q467*H467</f>
        <v>0</v>
      </c>
      <c r="S467" s="171" t="n">
        <v>0</v>
      </c>
      <c r="T467" s="172" t="n">
        <f aca="false">S467*H467</f>
        <v>0</v>
      </c>
      <c r="U467" s="22"/>
      <c r="V467" s="22"/>
      <c r="W467" s="22"/>
      <c r="X467" s="22"/>
      <c r="Y467" s="22"/>
      <c r="Z467" s="22"/>
      <c r="AA467" s="22"/>
      <c r="AB467" s="22"/>
      <c r="AC467" s="22"/>
      <c r="AD467" s="22"/>
      <c r="AE467" s="22"/>
      <c r="AR467" s="173" t="s">
        <v>213</v>
      </c>
      <c r="AT467" s="173" t="s">
        <v>132</v>
      </c>
      <c r="AU467" s="173" t="s">
        <v>82</v>
      </c>
      <c r="AY467" s="3" t="s">
        <v>129</v>
      </c>
      <c r="BE467" s="174" t="n">
        <f aca="false">IF(N467="základní",J467,0)</f>
        <v>0</v>
      </c>
      <c r="BF467" s="174" t="n">
        <f aca="false">IF(N467="snížená",J467,0)</f>
        <v>0</v>
      </c>
      <c r="BG467" s="174" t="n">
        <f aca="false">IF(N467="zákl. přenesená",J467,0)</f>
        <v>0</v>
      </c>
      <c r="BH467" s="174" t="n">
        <f aca="false">IF(N467="sníž. přenesená",J467,0)</f>
        <v>0</v>
      </c>
      <c r="BI467" s="174" t="n">
        <f aca="false">IF(N467="nulová",J467,0)</f>
        <v>0</v>
      </c>
      <c r="BJ467" s="3" t="s">
        <v>80</v>
      </c>
      <c r="BK467" s="174" t="n">
        <f aca="false">ROUND(I467*H467,2)</f>
        <v>0</v>
      </c>
      <c r="BL467" s="3" t="s">
        <v>213</v>
      </c>
      <c r="BM467" s="173" t="s">
        <v>891</v>
      </c>
    </row>
    <row r="468" s="175" customFormat="true" ht="12.8" hidden="false" customHeight="false" outlineLevel="0" collapsed="false">
      <c r="B468" s="176"/>
      <c r="D468" s="110" t="s">
        <v>142</v>
      </c>
      <c r="E468" s="177"/>
      <c r="F468" s="178" t="s">
        <v>892</v>
      </c>
      <c r="H468" s="179" t="n">
        <v>12.8</v>
      </c>
      <c r="I468" s="180"/>
      <c r="L468" s="176"/>
      <c r="M468" s="181"/>
      <c r="N468" s="182"/>
      <c r="O468" s="182"/>
      <c r="P468" s="182"/>
      <c r="Q468" s="182"/>
      <c r="R468" s="182"/>
      <c r="S468" s="182"/>
      <c r="T468" s="183"/>
      <c r="AT468" s="177" t="s">
        <v>142</v>
      </c>
      <c r="AU468" s="177" t="s">
        <v>82</v>
      </c>
      <c r="AV468" s="175" t="s">
        <v>82</v>
      </c>
      <c r="AW468" s="175" t="s">
        <v>31</v>
      </c>
      <c r="AX468" s="175" t="s">
        <v>80</v>
      </c>
      <c r="AY468" s="177" t="s">
        <v>129</v>
      </c>
    </row>
    <row r="469" s="27" customFormat="true" ht="19.4" hidden="false" customHeight="false" outlineLevel="0" collapsed="false">
      <c r="A469" s="22"/>
      <c r="B469" s="160"/>
      <c r="C469" s="161" t="s">
        <v>893</v>
      </c>
      <c r="D469" s="161" t="s">
        <v>132</v>
      </c>
      <c r="E469" s="162" t="s">
        <v>894</v>
      </c>
      <c r="F469" s="163" t="s">
        <v>895</v>
      </c>
      <c r="G469" s="164" t="s">
        <v>135</v>
      </c>
      <c r="H469" s="165" t="n">
        <v>1.3</v>
      </c>
      <c r="I469" s="166"/>
      <c r="J469" s="167" t="n">
        <f aca="false">ROUND(I469*H469,2)</f>
        <v>0</v>
      </c>
      <c r="K469" s="168" t="s">
        <v>136</v>
      </c>
      <c r="L469" s="23"/>
      <c r="M469" s="169"/>
      <c r="N469" s="170" t="s">
        <v>40</v>
      </c>
      <c r="O469" s="60"/>
      <c r="P469" s="171" t="n">
        <f aca="false">O469*H469</f>
        <v>0</v>
      </c>
      <c r="Q469" s="171" t="n">
        <v>0</v>
      </c>
      <c r="R469" s="171" t="n">
        <f aca="false">Q469*H469</f>
        <v>0</v>
      </c>
      <c r="S469" s="171" t="n">
        <v>0</v>
      </c>
      <c r="T469" s="172" t="n">
        <f aca="false">S469*H469</f>
        <v>0</v>
      </c>
      <c r="U469" s="22"/>
      <c r="V469" s="22"/>
      <c r="W469" s="22"/>
      <c r="X469" s="22"/>
      <c r="Y469" s="22"/>
      <c r="Z469" s="22"/>
      <c r="AA469" s="22"/>
      <c r="AB469" s="22"/>
      <c r="AC469" s="22"/>
      <c r="AD469" s="22"/>
      <c r="AE469" s="22"/>
      <c r="AR469" s="173" t="s">
        <v>213</v>
      </c>
      <c r="AT469" s="173" t="s">
        <v>132</v>
      </c>
      <c r="AU469" s="173" t="s">
        <v>82</v>
      </c>
      <c r="AY469" s="3" t="s">
        <v>129</v>
      </c>
      <c r="BE469" s="174" t="n">
        <f aca="false">IF(N469="základní",J469,0)</f>
        <v>0</v>
      </c>
      <c r="BF469" s="174" t="n">
        <f aca="false">IF(N469="snížená",J469,0)</f>
        <v>0</v>
      </c>
      <c r="BG469" s="174" t="n">
        <f aca="false">IF(N469="zákl. přenesená",J469,0)</f>
        <v>0</v>
      </c>
      <c r="BH469" s="174" t="n">
        <f aca="false">IF(N469="sníž. přenesená",J469,0)</f>
        <v>0</v>
      </c>
      <c r="BI469" s="174" t="n">
        <f aca="false">IF(N469="nulová",J469,0)</f>
        <v>0</v>
      </c>
      <c r="BJ469" s="3" t="s">
        <v>80</v>
      </c>
      <c r="BK469" s="174" t="n">
        <f aca="false">ROUND(I469*H469,2)</f>
        <v>0</v>
      </c>
      <c r="BL469" s="3" t="s">
        <v>213</v>
      </c>
      <c r="BM469" s="173" t="s">
        <v>896</v>
      </c>
    </row>
    <row r="470" s="175" customFormat="true" ht="12.8" hidden="false" customHeight="false" outlineLevel="0" collapsed="false">
      <c r="B470" s="176"/>
      <c r="D470" s="110" t="s">
        <v>142</v>
      </c>
      <c r="E470" s="177"/>
      <c r="F470" s="178" t="s">
        <v>897</v>
      </c>
      <c r="H470" s="179" t="n">
        <v>1.3</v>
      </c>
      <c r="I470" s="180"/>
      <c r="L470" s="176"/>
      <c r="M470" s="181"/>
      <c r="N470" s="182"/>
      <c r="O470" s="182"/>
      <c r="P470" s="182"/>
      <c r="Q470" s="182"/>
      <c r="R470" s="182"/>
      <c r="S470" s="182"/>
      <c r="T470" s="183"/>
      <c r="AT470" s="177" t="s">
        <v>142</v>
      </c>
      <c r="AU470" s="177" t="s">
        <v>82</v>
      </c>
      <c r="AV470" s="175" t="s">
        <v>82</v>
      </c>
      <c r="AW470" s="175" t="s">
        <v>31</v>
      </c>
      <c r="AX470" s="175" t="s">
        <v>80</v>
      </c>
      <c r="AY470" s="177" t="s">
        <v>129</v>
      </c>
    </row>
    <row r="471" s="27" customFormat="true" ht="19.4" hidden="false" customHeight="false" outlineLevel="0" collapsed="false">
      <c r="A471" s="22"/>
      <c r="B471" s="160"/>
      <c r="C471" s="161" t="s">
        <v>898</v>
      </c>
      <c r="D471" s="161" t="s">
        <v>132</v>
      </c>
      <c r="E471" s="162" t="s">
        <v>899</v>
      </c>
      <c r="F471" s="163" t="s">
        <v>900</v>
      </c>
      <c r="G471" s="164" t="s">
        <v>135</v>
      </c>
      <c r="H471" s="165" t="n">
        <v>12.8</v>
      </c>
      <c r="I471" s="166"/>
      <c r="J471" s="167" t="n">
        <f aca="false">ROUND(I471*H471,2)</f>
        <v>0</v>
      </c>
      <c r="K471" s="168" t="s">
        <v>136</v>
      </c>
      <c r="L471" s="23"/>
      <c r="M471" s="169"/>
      <c r="N471" s="170" t="s">
        <v>40</v>
      </c>
      <c r="O471" s="60"/>
      <c r="P471" s="171" t="n">
        <f aca="false">O471*H471</f>
        <v>0</v>
      </c>
      <c r="Q471" s="171" t="n">
        <v>0.00014</v>
      </c>
      <c r="R471" s="171" t="n">
        <f aca="false">Q471*H471</f>
        <v>0.001792</v>
      </c>
      <c r="S471" s="171" t="n">
        <v>0</v>
      </c>
      <c r="T471" s="172" t="n">
        <f aca="false">S471*H471</f>
        <v>0</v>
      </c>
      <c r="U471" s="22"/>
      <c r="V471" s="22"/>
      <c r="W471" s="22"/>
      <c r="X471" s="22"/>
      <c r="Y471" s="22"/>
      <c r="Z471" s="22"/>
      <c r="AA471" s="22"/>
      <c r="AB471" s="22"/>
      <c r="AC471" s="22"/>
      <c r="AD471" s="22"/>
      <c r="AE471" s="22"/>
      <c r="AR471" s="173" t="s">
        <v>213</v>
      </c>
      <c r="AT471" s="173" t="s">
        <v>132</v>
      </c>
      <c r="AU471" s="173" t="s">
        <v>82</v>
      </c>
      <c r="AY471" s="3" t="s">
        <v>129</v>
      </c>
      <c r="BE471" s="174" t="n">
        <f aca="false">IF(N471="základní",J471,0)</f>
        <v>0</v>
      </c>
      <c r="BF471" s="174" t="n">
        <f aca="false">IF(N471="snížená",J471,0)</f>
        <v>0</v>
      </c>
      <c r="BG471" s="174" t="n">
        <f aca="false">IF(N471="zákl. přenesená",J471,0)</f>
        <v>0</v>
      </c>
      <c r="BH471" s="174" t="n">
        <f aca="false">IF(N471="sníž. přenesená",J471,0)</f>
        <v>0</v>
      </c>
      <c r="BI471" s="174" t="n">
        <f aca="false">IF(N471="nulová",J471,0)</f>
        <v>0</v>
      </c>
      <c r="BJ471" s="3" t="s">
        <v>80</v>
      </c>
      <c r="BK471" s="174" t="n">
        <f aca="false">ROUND(I471*H471,2)</f>
        <v>0</v>
      </c>
      <c r="BL471" s="3" t="s">
        <v>213</v>
      </c>
      <c r="BM471" s="173" t="s">
        <v>901</v>
      </c>
    </row>
    <row r="472" s="27" customFormat="true" ht="19.4" hidden="false" customHeight="false" outlineLevel="0" collapsed="false">
      <c r="A472" s="22"/>
      <c r="B472" s="160"/>
      <c r="C472" s="161" t="s">
        <v>902</v>
      </c>
      <c r="D472" s="161" t="s">
        <v>132</v>
      </c>
      <c r="E472" s="162" t="s">
        <v>903</v>
      </c>
      <c r="F472" s="163" t="s">
        <v>904</v>
      </c>
      <c r="G472" s="164" t="s">
        <v>135</v>
      </c>
      <c r="H472" s="165" t="n">
        <v>12.8</v>
      </c>
      <c r="I472" s="166"/>
      <c r="J472" s="167" t="n">
        <f aca="false">ROUND(I472*H472,2)</f>
        <v>0</v>
      </c>
      <c r="K472" s="168" t="s">
        <v>136</v>
      </c>
      <c r="L472" s="23"/>
      <c r="M472" s="169"/>
      <c r="N472" s="170" t="s">
        <v>40</v>
      </c>
      <c r="O472" s="60"/>
      <c r="P472" s="171" t="n">
        <f aca="false">O472*H472</f>
        <v>0</v>
      </c>
      <c r="Q472" s="171" t="n">
        <v>0.00012</v>
      </c>
      <c r="R472" s="171" t="n">
        <f aca="false">Q472*H472</f>
        <v>0.001536</v>
      </c>
      <c r="S472" s="171" t="n">
        <v>0</v>
      </c>
      <c r="T472" s="172" t="n">
        <f aca="false">S472*H472</f>
        <v>0</v>
      </c>
      <c r="U472" s="22"/>
      <c r="V472" s="22"/>
      <c r="W472" s="22"/>
      <c r="X472" s="22"/>
      <c r="Y472" s="22"/>
      <c r="Z472" s="22"/>
      <c r="AA472" s="22"/>
      <c r="AB472" s="22"/>
      <c r="AC472" s="22"/>
      <c r="AD472" s="22"/>
      <c r="AE472" s="22"/>
      <c r="AR472" s="173" t="s">
        <v>213</v>
      </c>
      <c r="AT472" s="173" t="s">
        <v>132</v>
      </c>
      <c r="AU472" s="173" t="s">
        <v>82</v>
      </c>
      <c r="AY472" s="3" t="s">
        <v>129</v>
      </c>
      <c r="BE472" s="174" t="n">
        <f aca="false">IF(N472="základní",J472,0)</f>
        <v>0</v>
      </c>
      <c r="BF472" s="174" t="n">
        <f aca="false">IF(N472="snížená",J472,0)</f>
        <v>0</v>
      </c>
      <c r="BG472" s="174" t="n">
        <f aca="false">IF(N472="zákl. přenesená",J472,0)</f>
        <v>0</v>
      </c>
      <c r="BH472" s="174" t="n">
        <f aca="false">IF(N472="sníž. přenesená",J472,0)</f>
        <v>0</v>
      </c>
      <c r="BI472" s="174" t="n">
        <f aca="false">IF(N472="nulová",J472,0)</f>
        <v>0</v>
      </c>
      <c r="BJ472" s="3" t="s">
        <v>80</v>
      </c>
      <c r="BK472" s="174" t="n">
        <f aca="false">ROUND(I472*H472,2)</f>
        <v>0</v>
      </c>
      <c r="BL472" s="3" t="s">
        <v>213</v>
      </c>
      <c r="BM472" s="173" t="s">
        <v>905</v>
      </c>
    </row>
    <row r="473" s="27" customFormat="true" ht="19.4" hidden="false" customHeight="false" outlineLevel="0" collapsed="false">
      <c r="A473" s="22"/>
      <c r="B473" s="160"/>
      <c r="C473" s="161" t="s">
        <v>906</v>
      </c>
      <c r="D473" s="161" t="s">
        <v>132</v>
      </c>
      <c r="E473" s="162" t="s">
        <v>907</v>
      </c>
      <c r="F473" s="163" t="s">
        <v>908</v>
      </c>
      <c r="G473" s="164" t="s">
        <v>135</v>
      </c>
      <c r="H473" s="165" t="n">
        <v>12.8</v>
      </c>
      <c r="I473" s="166"/>
      <c r="J473" s="167" t="n">
        <f aca="false">ROUND(I473*H473,2)</f>
        <v>0</v>
      </c>
      <c r="K473" s="168" t="s">
        <v>136</v>
      </c>
      <c r="L473" s="23"/>
      <c r="M473" s="169"/>
      <c r="N473" s="170" t="s">
        <v>40</v>
      </c>
      <c r="O473" s="60"/>
      <c r="P473" s="171" t="n">
        <f aca="false">O473*H473</f>
        <v>0</v>
      </c>
      <c r="Q473" s="171" t="n">
        <v>0.00012</v>
      </c>
      <c r="R473" s="171" t="n">
        <f aca="false">Q473*H473</f>
        <v>0.001536</v>
      </c>
      <c r="S473" s="171" t="n">
        <v>0</v>
      </c>
      <c r="T473" s="172" t="n">
        <f aca="false">S473*H473</f>
        <v>0</v>
      </c>
      <c r="U473" s="22"/>
      <c r="V473" s="22"/>
      <c r="W473" s="22"/>
      <c r="X473" s="22"/>
      <c r="Y473" s="22"/>
      <c r="Z473" s="22"/>
      <c r="AA473" s="22"/>
      <c r="AB473" s="22"/>
      <c r="AC473" s="22"/>
      <c r="AD473" s="22"/>
      <c r="AE473" s="22"/>
      <c r="AR473" s="173" t="s">
        <v>213</v>
      </c>
      <c r="AT473" s="173" t="s">
        <v>132</v>
      </c>
      <c r="AU473" s="173" t="s">
        <v>82</v>
      </c>
      <c r="AY473" s="3" t="s">
        <v>129</v>
      </c>
      <c r="BE473" s="174" t="n">
        <f aca="false">IF(N473="základní",J473,0)</f>
        <v>0</v>
      </c>
      <c r="BF473" s="174" t="n">
        <f aca="false">IF(N473="snížená",J473,0)</f>
        <v>0</v>
      </c>
      <c r="BG473" s="174" t="n">
        <f aca="false">IF(N473="zákl. přenesená",J473,0)</f>
        <v>0</v>
      </c>
      <c r="BH473" s="174" t="n">
        <f aca="false">IF(N473="sníž. přenesená",J473,0)</f>
        <v>0</v>
      </c>
      <c r="BI473" s="174" t="n">
        <f aca="false">IF(N473="nulová",J473,0)</f>
        <v>0</v>
      </c>
      <c r="BJ473" s="3" t="s">
        <v>80</v>
      </c>
      <c r="BK473" s="174" t="n">
        <f aca="false">ROUND(I473*H473,2)</f>
        <v>0</v>
      </c>
      <c r="BL473" s="3" t="s">
        <v>213</v>
      </c>
      <c r="BM473" s="173" t="s">
        <v>909</v>
      </c>
    </row>
    <row r="474" s="146" customFormat="true" ht="22.8" hidden="false" customHeight="true" outlineLevel="0" collapsed="false">
      <c r="B474" s="147"/>
      <c r="D474" s="148" t="s">
        <v>74</v>
      </c>
      <c r="E474" s="148" t="s">
        <v>910</v>
      </c>
      <c r="F474" s="148" t="s">
        <v>911</v>
      </c>
      <c r="I474" s="150"/>
      <c r="J474" s="159" t="n">
        <f aca="false">BK474</f>
        <v>0</v>
      </c>
      <c r="L474" s="147"/>
      <c r="M474" s="152"/>
      <c r="N474" s="153"/>
      <c r="O474" s="153"/>
      <c r="P474" s="154" t="n">
        <f aca="false">SUM(P475:P488)</f>
        <v>0</v>
      </c>
      <c r="Q474" s="153"/>
      <c r="R474" s="154" t="n">
        <f aca="false">SUM(R475:R488)</f>
        <v>0</v>
      </c>
      <c r="S474" s="153"/>
      <c r="T474" s="155" t="n">
        <f aca="false">SUM(T475:T488)</f>
        <v>0</v>
      </c>
      <c r="AR474" s="148" t="s">
        <v>82</v>
      </c>
      <c r="AT474" s="156" t="s">
        <v>74</v>
      </c>
      <c r="AU474" s="156" t="s">
        <v>80</v>
      </c>
      <c r="AY474" s="148" t="s">
        <v>129</v>
      </c>
      <c r="BK474" s="157" t="n">
        <f aca="false">SUM(BK475:BK488)</f>
        <v>0</v>
      </c>
    </row>
    <row r="475" s="27" customFormat="true" ht="16.5" hidden="false" customHeight="true" outlineLevel="0" collapsed="false">
      <c r="A475" s="22"/>
      <c r="B475" s="160"/>
      <c r="C475" s="161" t="s">
        <v>912</v>
      </c>
      <c r="D475" s="161" t="s">
        <v>132</v>
      </c>
      <c r="E475" s="162" t="s">
        <v>913</v>
      </c>
      <c r="F475" s="163" t="s">
        <v>914</v>
      </c>
      <c r="G475" s="164" t="s">
        <v>135</v>
      </c>
      <c r="H475" s="165" t="n">
        <v>19.45</v>
      </c>
      <c r="I475" s="166"/>
      <c r="J475" s="167" t="n">
        <f aca="false">ROUND(I475*H475,2)</f>
        <v>0</v>
      </c>
      <c r="K475" s="168" t="s">
        <v>136</v>
      </c>
      <c r="L475" s="23"/>
      <c r="M475" s="169"/>
      <c r="N475" s="170" t="s">
        <v>40</v>
      </c>
      <c r="O475" s="60"/>
      <c r="P475" s="171" t="n">
        <f aca="false">O475*H475</f>
        <v>0</v>
      </c>
      <c r="Q475" s="171" t="n">
        <v>0.001</v>
      </c>
      <c r="R475" s="171" t="n">
        <f aca="false">Q475*H475</f>
        <v>0.01945</v>
      </c>
      <c r="S475" s="171" t="n">
        <v>0.00031</v>
      </c>
      <c r="T475" s="172" t="n">
        <f aca="false">S475*H475</f>
        <v>0.0060295</v>
      </c>
      <c r="U475" s="22"/>
      <c r="V475" s="22"/>
      <c r="W475" s="22"/>
      <c r="X475" s="22"/>
      <c r="Y475" s="22"/>
      <c r="Z475" s="22"/>
      <c r="AA475" s="22"/>
      <c r="AB475" s="22"/>
      <c r="AC475" s="22"/>
      <c r="AD475" s="22"/>
      <c r="AE475" s="22"/>
      <c r="AR475" s="173" t="s">
        <v>213</v>
      </c>
      <c r="AT475" s="173" t="s">
        <v>132</v>
      </c>
      <c r="AU475" s="173" t="s">
        <v>82</v>
      </c>
      <c r="AY475" s="3" t="s">
        <v>129</v>
      </c>
      <c r="BE475" s="174" t="n">
        <f aca="false">IF(N475="základní",J475,0)</f>
        <v>0</v>
      </c>
      <c r="BF475" s="174" t="n">
        <f aca="false">IF(N475="snížená",J475,0)</f>
        <v>0</v>
      </c>
      <c r="BG475" s="174" t="n">
        <f aca="false">IF(N475="zákl. přenesená",J475,0)</f>
        <v>0</v>
      </c>
      <c r="BH475" s="174" t="n">
        <f aca="false">IF(N475="sníž. přenesená",J475,0)</f>
        <v>0</v>
      </c>
      <c r="BI475" s="174" t="n">
        <f aca="false">IF(N475="nulová",J475,0)</f>
        <v>0</v>
      </c>
      <c r="BJ475" s="3" t="s">
        <v>80</v>
      </c>
      <c r="BK475" s="174" t="n">
        <f aca="false">ROUND(I475*H475,2)</f>
        <v>0</v>
      </c>
      <c r="BL475" s="3" t="s">
        <v>213</v>
      </c>
      <c r="BM475" s="173" t="s">
        <v>915</v>
      </c>
    </row>
    <row r="476" s="175" customFormat="true" ht="12.8" hidden="false" customHeight="false" outlineLevel="0" collapsed="false">
      <c r="B476" s="176"/>
      <c r="D476" s="110" t="s">
        <v>142</v>
      </c>
      <c r="E476" s="177"/>
      <c r="F476" s="178" t="s">
        <v>916</v>
      </c>
      <c r="H476" s="179" t="n">
        <v>19.45</v>
      </c>
      <c r="I476" s="180"/>
      <c r="L476" s="176"/>
      <c r="M476" s="181"/>
      <c r="N476" s="182"/>
      <c r="O476" s="182"/>
      <c r="P476" s="182"/>
      <c r="Q476" s="182"/>
      <c r="R476" s="182"/>
      <c r="S476" s="182"/>
      <c r="T476" s="183"/>
      <c r="AT476" s="177" t="s">
        <v>142</v>
      </c>
      <c r="AU476" s="177" t="s">
        <v>82</v>
      </c>
      <c r="AV476" s="175" t="s">
        <v>82</v>
      </c>
      <c r="AW476" s="175" t="s">
        <v>31</v>
      </c>
      <c r="AX476" s="175" t="s">
        <v>75</v>
      </c>
      <c r="AY476" s="177" t="s">
        <v>129</v>
      </c>
    </row>
    <row r="477" s="184" customFormat="true" ht="12.8" hidden="false" customHeight="false" outlineLevel="0" collapsed="false">
      <c r="B477" s="185"/>
      <c r="D477" s="110" t="s">
        <v>142</v>
      </c>
      <c r="E477" s="186"/>
      <c r="F477" s="187" t="s">
        <v>144</v>
      </c>
      <c r="H477" s="188" t="n">
        <v>19.45</v>
      </c>
      <c r="I477" s="189"/>
      <c r="L477" s="185"/>
      <c r="M477" s="190"/>
      <c r="N477" s="191"/>
      <c r="O477" s="191"/>
      <c r="P477" s="191"/>
      <c r="Q477" s="191"/>
      <c r="R477" s="191"/>
      <c r="S477" s="191"/>
      <c r="T477" s="192"/>
      <c r="AT477" s="186" t="s">
        <v>142</v>
      </c>
      <c r="AU477" s="186" t="s">
        <v>82</v>
      </c>
      <c r="AV477" s="184" t="s">
        <v>137</v>
      </c>
      <c r="AW477" s="184" t="s">
        <v>31</v>
      </c>
      <c r="AX477" s="184" t="s">
        <v>80</v>
      </c>
      <c r="AY477" s="186" t="s">
        <v>129</v>
      </c>
    </row>
    <row r="478" s="27" customFormat="true" ht="19.4" hidden="false" customHeight="false" outlineLevel="0" collapsed="false">
      <c r="A478" s="22"/>
      <c r="B478" s="160"/>
      <c r="C478" s="161" t="s">
        <v>917</v>
      </c>
      <c r="D478" s="161" t="s">
        <v>132</v>
      </c>
      <c r="E478" s="162" t="s">
        <v>918</v>
      </c>
      <c r="F478" s="163" t="s">
        <v>919</v>
      </c>
      <c r="G478" s="164" t="s">
        <v>135</v>
      </c>
      <c r="H478" s="165" t="n">
        <v>19.45</v>
      </c>
      <c r="I478" s="166"/>
      <c r="J478" s="167" t="n">
        <f aca="false">ROUND(I478*H478,2)</f>
        <v>0</v>
      </c>
      <c r="K478" s="168" t="s">
        <v>136</v>
      </c>
      <c r="L478" s="23"/>
      <c r="M478" s="169"/>
      <c r="N478" s="170" t="s">
        <v>40</v>
      </c>
      <c r="O478" s="60"/>
      <c r="P478" s="171" t="n">
        <f aca="false">O478*H478</f>
        <v>0</v>
      </c>
      <c r="Q478" s="171" t="n">
        <v>0</v>
      </c>
      <c r="R478" s="171" t="n">
        <f aca="false">Q478*H478</f>
        <v>0</v>
      </c>
      <c r="S478" s="171" t="n">
        <v>0</v>
      </c>
      <c r="T478" s="172" t="n">
        <f aca="false">S478*H478</f>
        <v>0</v>
      </c>
      <c r="U478" s="22"/>
      <c r="V478" s="22"/>
      <c r="W478" s="22"/>
      <c r="X478" s="22"/>
      <c r="Y478" s="22"/>
      <c r="Z478" s="22"/>
      <c r="AA478" s="22"/>
      <c r="AB478" s="22"/>
      <c r="AC478" s="22"/>
      <c r="AD478" s="22"/>
      <c r="AE478" s="22"/>
      <c r="AR478" s="173" t="s">
        <v>213</v>
      </c>
      <c r="AT478" s="173" t="s">
        <v>132</v>
      </c>
      <c r="AU478" s="173" t="s">
        <v>82</v>
      </c>
      <c r="AY478" s="3" t="s">
        <v>129</v>
      </c>
      <c r="BE478" s="174" t="n">
        <f aca="false">IF(N478="základní",J478,0)</f>
        <v>0</v>
      </c>
      <c r="BF478" s="174" t="n">
        <f aca="false">IF(N478="snížená",J478,0)</f>
        <v>0</v>
      </c>
      <c r="BG478" s="174" t="n">
        <f aca="false">IF(N478="zákl. přenesená",J478,0)</f>
        <v>0</v>
      </c>
      <c r="BH478" s="174" t="n">
        <f aca="false">IF(N478="sníž. přenesená",J478,0)</f>
        <v>0</v>
      </c>
      <c r="BI478" s="174" t="n">
        <f aca="false">IF(N478="nulová",J478,0)</f>
        <v>0</v>
      </c>
      <c r="BJ478" s="3" t="s">
        <v>80</v>
      </c>
      <c r="BK478" s="174" t="n">
        <f aca="false">ROUND(I478*H478,2)</f>
        <v>0</v>
      </c>
      <c r="BL478" s="3" t="s">
        <v>213</v>
      </c>
      <c r="BM478" s="173" t="s">
        <v>920</v>
      </c>
    </row>
    <row r="479" s="175" customFormat="true" ht="12.8" hidden="false" customHeight="false" outlineLevel="0" collapsed="false">
      <c r="B479" s="176"/>
      <c r="D479" s="110" t="s">
        <v>142</v>
      </c>
      <c r="E479" s="177"/>
      <c r="F479" s="178" t="s">
        <v>921</v>
      </c>
      <c r="H479" s="179" t="n">
        <v>19.45</v>
      </c>
      <c r="I479" s="180"/>
      <c r="L479" s="176"/>
      <c r="M479" s="181"/>
      <c r="N479" s="182"/>
      <c r="O479" s="182"/>
      <c r="P479" s="182"/>
      <c r="Q479" s="182"/>
      <c r="R479" s="182"/>
      <c r="S479" s="182"/>
      <c r="T479" s="183"/>
      <c r="AT479" s="177" t="s">
        <v>142</v>
      </c>
      <c r="AU479" s="177" t="s">
        <v>82</v>
      </c>
      <c r="AV479" s="175" t="s">
        <v>82</v>
      </c>
      <c r="AW479" s="175" t="s">
        <v>31</v>
      </c>
      <c r="AX479" s="175" t="s">
        <v>80</v>
      </c>
      <c r="AY479" s="177" t="s">
        <v>129</v>
      </c>
    </row>
    <row r="480" s="27" customFormat="true" ht="19.4" hidden="false" customHeight="false" outlineLevel="0" collapsed="false">
      <c r="A480" s="22"/>
      <c r="B480" s="160"/>
      <c r="C480" s="161" t="s">
        <v>922</v>
      </c>
      <c r="D480" s="161" t="s">
        <v>132</v>
      </c>
      <c r="E480" s="162" t="s">
        <v>923</v>
      </c>
      <c r="F480" s="163" t="s">
        <v>924</v>
      </c>
      <c r="G480" s="164" t="s">
        <v>135</v>
      </c>
      <c r="H480" s="165" t="n">
        <v>7</v>
      </c>
      <c r="I480" s="166"/>
      <c r="J480" s="167" t="n">
        <f aca="false">ROUND(I480*H480,2)</f>
        <v>0</v>
      </c>
      <c r="K480" s="168" t="s">
        <v>136</v>
      </c>
      <c r="L480" s="23"/>
      <c r="M480" s="169"/>
      <c r="N480" s="170" t="s">
        <v>40</v>
      </c>
      <c r="O480" s="60"/>
      <c r="P480" s="171" t="n">
        <f aca="false">O480*H480</f>
        <v>0</v>
      </c>
      <c r="Q480" s="171" t="n">
        <v>0.00029</v>
      </c>
      <c r="R480" s="171" t="n">
        <f aca="false">Q480*H480</f>
        <v>0.00203</v>
      </c>
      <c r="S480" s="171" t="n">
        <v>0</v>
      </c>
      <c r="T480" s="172" t="n">
        <f aca="false">S480*H480</f>
        <v>0</v>
      </c>
      <c r="U480" s="22"/>
      <c r="V480" s="22"/>
      <c r="W480" s="22"/>
      <c r="X480" s="22"/>
      <c r="Y480" s="22"/>
      <c r="Z480" s="22"/>
      <c r="AA480" s="22"/>
      <c r="AB480" s="22"/>
      <c r="AC480" s="22"/>
      <c r="AD480" s="22"/>
      <c r="AE480" s="22"/>
      <c r="AR480" s="173" t="s">
        <v>213</v>
      </c>
      <c r="AT480" s="173" t="s">
        <v>132</v>
      </c>
      <c r="AU480" s="173" t="s">
        <v>82</v>
      </c>
      <c r="AY480" s="3" t="s">
        <v>129</v>
      </c>
      <c r="BE480" s="174" t="n">
        <f aca="false">IF(N480="základní",J480,0)</f>
        <v>0</v>
      </c>
      <c r="BF480" s="174" t="n">
        <f aca="false">IF(N480="snížená",J480,0)</f>
        <v>0</v>
      </c>
      <c r="BG480" s="174" t="n">
        <f aca="false">IF(N480="zákl. přenesená",J480,0)</f>
        <v>0</v>
      </c>
      <c r="BH480" s="174" t="n">
        <f aca="false">IF(N480="sníž. přenesená",J480,0)</f>
        <v>0</v>
      </c>
      <c r="BI480" s="174" t="n">
        <f aca="false">IF(N480="nulová",J480,0)</f>
        <v>0</v>
      </c>
      <c r="BJ480" s="3" t="s">
        <v>80</v>
      </c>
      <c r="BK480" s="174" t="n">
        <f aca="false">ROUND(I480*H480,2)</f>
        <v>0</v>
      </c>
      <c r="BL480" s="3" t="s">
        <v>213</v>
      </c>
      <c r="BM480" s="173" t="s">
        <v>925</v>
      </c>
    </row>
    <row r="481" s="27" customFormat="true" ht="19.4" hidden="false" customHeight="false" outlineLevel="0" collapsed="false">
      <c r="A481" s="22"/>
      <c r="B481" s="160"/>
      <c r="C481" s="161" t="s">
        <v>926</v>
      </c>
      <c r="D481" s="161" t="s">
        <v>132</v>
      </c>
      <c r="E481" s="162" t="s">
        <v>927</v>
      </c>
      <c r="F481" s="163" t="s">
        <v>928</v>
      </c>
      <c r="G481" s="164" t="s">
        <v>135</v>
      </c>
      <c r="H481" s="165" t="n">
        <v>176.915</v>
      </c>
      <c r="I481" s="166"/>
      <c r="J481" s="167" t="n">
        <f aca="false">ROUND(I481*H481,2)</f>
        <v>0</v>
      </c>
      <c r="K481" s="168" t="s">
        <v>136</v>
      </c>
      <c r="L481" s="23"/>
      <c r="M481" s="169"/>
      <c r="N481" s="170" t="s">
        <v>40</v>
      </c>
      <c r="O481" s="60"/>
      <c r="P481" s="171" t="n">
        <f aca="false">O481*H481</f>
        <v>0</v>
      </c>
      <c r="Q481" s="171" t="n">
        <v>0.00029</v>
      </c>
      <c r="R481" s="171" t="n">
        <f aca="false">Q481*H481</f>
        <v>0.05130535</v>
      </c>
      <c r="S481" s="171" t="n">
        <v>0</v>
      </c>
      <c r="T481" s="172" t="n">
        <f aca="false">S481*H481</f>
        <v>0</v>
      </c>
      <c r="U481" s="22"/>
      <c r="V481" s="22"/>
      <c r="W481" s="22"/>
      <c r="X481" s="22"/>
      <c r="Y481" s="22"/>
      <c r="Z481" s="22"/>
      <c r="AA481" s="22"/>
      <c r="AB481" s="22"/>
      <c r="AC481" s="22"/>
      <c r="AD481" s="22"/>
      <c r="AE481" s="22"/>
      <c r="AR481" s="173" t="s">
        <v>213</v>
      </c>
      <c r="AT481" s="173" t="s">
        <v>132</v>
      </c>
      <c r="AU481" s="173" t="s">
        <v>82</v>
      </c>
      <c r="AY481" s="3" t="s">
        <v>129</v>
      </c>
      <c r="BE481" s="174" t="n">
        <f aca="false">IF(N481="základní",J481,0)</f>
        <v>0</v>
      </c>
      <c r="BF481" s="174" t="n">
        <f aca="false">IF(N481="snížená",J481,0)</f>
        <v>0</v>
      </c>
      <c r="BG481" s="174" t="n">
        <f aca="false">IF(N481="zákl. přenesená",J481,0)</f>
        <v>0</v>
      </c>
      <c r="BH481" s="174" t="n">
        <f aca="false">IF(N481="sníž. přenesená",J481,0)</f>
        <v>0</v>
      </c>
      <c r="BI481" s="174" t="n">
        <f aca="false">IF(N481="nulová",J481,0)</f>
        <v>0</v>
      </c>
      <c r="BJ481" s="3" t="s">
        <v>80</v>
      </c>
      <c r="BK481" s="174" t="n">
        <f aca="false">ROUND(I481*H481,2)</f>
        <v>0</v>
      </c>
      <c r="BL481" s="3" t="s">
        <v>213</v>
      </c>
      <c r="BM481" s="173" t="s">
        <v>929</v>
      </c>
    </row>
    <row r="482" s="175" customFormat="true" ht="12.8" hidden="false" customHeight="false" outlineLevel="0" collapsed="false">
      <c r="B482" s="176"/>
      <c r="D482" s="110" t="s">
        <v>142</v>
      </c>
      <c r="E482" s="177"/>
      <c r="F482" s="178" t="s">
        <v>916</v>
      </c>
      <c r="H482" s="179" t="n">
        <v>19.45</v>
      </c>
      <c r="I482" s="180"/>
      <c r="L482" s="176"/>
      <c r="M482" s="181"/>
      <c r="N482" s="182"/>
      <c r="O482" s="182"/>
      <c r="P482" s="182"/>
      <c r="Q482" s="182"/>
      <c r="R482" s="182"/>
      <c r="S482" s="182"/>
      <c r="T482" s="183"/>
      <c r="AT482" s="177" t="s">
        <v>142</v>
      </c>
      <c r="AU482" s="177" t="s">
        <v>82</v>
      </c>
      <c r="AV482" s="175" t="s">
        <v>82</v>
      </c>
      <c r="AW482" s="175" t="s">
        <v>31</v>
      </c>
      <c r="AX482" s="175" t="s">
        <v>75</v>
      </c>
      <c r="AY482" s="177" t="s">
        <v>129</v>
      </c>
    </row>
    <row r="483" s="193" customFormat="true" ht="12.8" hidden="false" customHeight="false" outlineLevel="0" collapsed="false">
      <c r="B483" s="194"/>
      <c r="D483" s="110" t="s">
        <v>142</v>
      </c>
      <c r="E483" s="195"/>
      <c r="F483" s="196" t="s">
        <v>151</v>
      </c>
      <c r="H483" s="197" t="n">
        <v>19.45</v>
      </c>
      <c r="I483" s="198"/>
      <c r="L483" s="194"/>
      <c r="M483" s="199"/>
      <c r="N483" s="200"/>
      <c r="O483" s="200"/>
      <c r="P483" s="200"/>
      <c r="Q483" s="200"/>
      <c r="R483" s="200"/>
      <c r="S483" s="200"/>
      <c r="T483" s="201"/>
      <c r="AT483" s="195" t="s">
        <v>142</v>
      </c>
      <c r="AU483" s="195" t="s">
        <v>82</v>
      </c>
      <c r="AV483" s="193" t="s">
        <v>145</v>
      </c>
      <c r="AW483" s="193" t="s">
        <v>31</v>
      </c>
      <c r="AX483" s="193" t="s">
        <v>75</v>
      </c>
      <c r="AY483" s="195" t="s">
        <v>129</v>
      </c>
    </row>
    <row r="484" s="175" customFormat="true" ht="19.4" hidden="false" customHeight="false" outlineLevel="0" collapsed="false">
      <c r="B484" s="176"/>
      <c r="D484" s="110" t="s">
        <v>142</v>
      </c>
      <c r="E484" s="177"/>
      <c r="F484" s="178" t="s">
        <v>930</v>
      </c>
      <c r="H484" s="179" t="n">
        <v>66.935</v>
      </c>
      <c r="I484" s="180"/>
      <c r="L484" s="176"/>
      <c r="M484" s="181"/>
      <c r="N484" s="182"/>
      <c r="O484" s="182"/>
      <c r="P484" s="182"/>
      <c r="Q484" s="182"/>
      <c r="R484" s="182"/>
      <c r="S484" s="182"/>
      <c r="T484" s="183"/>
      <c r="AT484" s="177" t="s">
        <v>142</v>
      </c>
      <c r="AU484" s="177" t="s">
        <v>82</v>
      </c>
      <c r="AV484" s="175" t="s">
        <v>82</v>
      </c>
      <c r="AW484" s="175" t="s">
        <v>31</v>
      </c>
      <c r="AX484" s="175" t="s">
        <v>75</v>
      </c>
      <c r="AY484" s="177" t="s">
        <v>129</v>
      </c>
    </row>
    <row r="485" s="193" customFormat="true" ht="12.8" hidden="false" customHeight="false" outlineLevel="0" collapsed="false">
      <c r="B485" s="194"/>
      <c r="D485" s="110" t="s">
        <v>142</v>
      </c>
      <c r="E485" s="195"/>
      <c r="F485" s="196" t="s">
        <v>151</v>
      </c>
      <c r="H485" s="197" t="n">
        <v>66.935</v>
      </c>
      <c r="I485" s="198"/>
      <c r="L485" s="194"/>
      <c r="M485" s="199"/>
      <c r="N485" s="200"/>
      <c r="O485" s="200"/>
      <c r="P485" s="200"/>
      <c r="Q485" s="200"/>
      <c r="R485" s="200"/>
      <c r="S485" s="200"/>
      <c r="T485" s="201"/>
      <c r="AT485" s="195" t="s">
        <v>142</v>
      </c>
      <c r="AU485" s="195" t="s">
        <v>82</v>
      </c>
      <c r="AV485" s="193" t="s">
        <v>145</v>
      </c>
      <c r="AW485" s="193" t="s">
        <v>31</v>
      </c>
      <c r="AX485" s="193" t="s">
        <v>75</v>
      </c>
      <c r="AY485" s="195" t="s">
        <v>129</v>
      </c>
    </row>
    <row r="486" s="175" customFormat="true" ht="12.8" hidden="false" customHeight="false" outlineLevel="0" collapsed="false">
      <c r="B486" s="176"/>
      <c r="D486" s="110" t="s">
        <v>142</v>
      </c>
      <c r="E486" s="177"/>
      <c r="F486" s="178" t="s">
        <v>931</v>
      </c>
      <c r="H486" s="179" t="n">
        <v>66.935</v>
      </c>
      <c r="I486" s="180"/>
      <c r="L486" s="176"/>
      <c r="M486" s="181"/>
      <c r="N486" s="182"/>
      <c r="O486" s="182"/>
      <c r="P486" s="182"/>
      <c r="Q486" s="182"/>
      <c r="R486" s="182"/>
      <c r="S486" s="182"/>
      <c r="T486" s="183"/>
      <c r="AT486" s="177" t="s">
        <v>142</v>
      </c>
      <c r="AU486" s="177" t="s">
        <v>82</v>
      </c>
      <c r="AV486" s="175" t="s">
        <v>82</v>
      </c>
      <c r="AW486" s="175" t="s">
        <v>31</v>
      </c>
      <c r="AX486" s="175" t="s">
        <v>75</v>
      </c>
      <c r="AY486" s="177" t="s">
        <v>129</v>
      </c>
    </row>
    <row r="487" s="175" customFormat="true" ht="12.8" hidden="false" customHeight="false" outlineLevel="0" collapsed="false">
      <c r="B487" s="176"/>
      <c r="D487" s="110" t="s">
        <v>142</v>
      </c>
      <c r="E487" s="177"/>
      <c r="F487" s="178" t="s">
        <v>932</v>
      </c>
      <c r="H487" s="179" t="n">
        <v>23.595</v>
      </c>
      <c r="I487" s="180"/>
      <c r="L487" s="176"/>
      <c r="M487" s="181"/>
      <c r="N487" s="182"/>
      <c r="O487" s="182"/>
      <c r="P487" s="182"/>
      <c r="Q487" s="182"/>
      <c r="R487" s="182"/>
      <c r="S487" s="182"/>
      <c r="T487" s="183"/>
      <c r="AT487" s="177" t="s">
        <v>142</v>
      </c>
      <c r="AU487" s="177" t="s">
        <v>82</v>
      </c>
      <c r="AV487" s="175" t="s">
        <v>82</v>
      </c>
      <c r="AW487" s="175" t="s">
        <v>31</v>
      </c>
      <c r="AX487" s="175" t="s">
        <v>75</v>
      </c>
      <c r="AY487" s="177" t="s">
        <v>129</v>
      </c>
    </row>
    <row r="488" s="184" customFormat="true" ht="12.8" hidden="false" customHeight="false" outlineLevel="0" collapsed="false">
      <c r="B488" s="185"/>
      <c r="D488" s="110" t="s">
        <v>142</v>
      </c>
      <c r="E488" s="186"/>
      <c r="F488" s="187" t="s">
        <v>144</v>
      </c>
      <c r="H488" s="188" t="n">
        <v>176.915</v>
      </c>
      <c r="I488" s="189"/>
      <c r="L488" s="185"/>
      <c r="M488" s="190"/>
      <c r="N488" s="191"/>
      <c r="O488" s="191"/>
      <c r="P488" s="191"/>
      <c r="Q488" s="191"/>
      <c r="R488" s="191"/>
      <c r="S488" s="191"/>
      <c r="T488" s="192"/>
      <c r="AT488" s="186" t="s">
        <v>142</v>
      </c>
      <c r="AU488" s="186" t="s">
        <v>82</v>
      </c>
      <c r="AV488" s="184" t="s">
        <v>137</v>
      </c>
      <c r="AW488" s="184" t="s">
        <v>31</v>
      </c>
      <c r="AX488" s="184" t="s">
        <v>80</v>
      </c>
      <c r="AY488" s="186" t="s">
        <v>129</v>
      </c>
    </row>
    <row r="489" s="146" customFormat="true" ht="25.9" hidden="false" customHeight="true" outlineLevel="0" collapsed="false">
      <c r="B489" s="147"/>
      <c r="D489" s="148" t="s">
        <v>74</v>
      </c>
      <c r="E489" s="148" t="s">
        <v>933</v>
      </c>
      <c r="F489" s="148" t="s">
        <v>934</v>
      </c>
      <c r="I489" s="150"/>
      <c r="J489" s="151" t="n">
        <f aca="false">BK489</f>
        <v>0</v>
      </c>
      <c r="L489" s="147"/>
      <c r="M489" s="152"/>
      <c r="N489" s="153"/>
      <c r="O489" s="153"/>
      <c r="P489" s="154" t="n">
        <f aca="false">SUM(P490:P495)</f>
        <v>0</v>
      </c>
      <c r="Q489" s="153"/>
      <c r="R489" s="154" t="n">
        <f aca="false">SUM(R490:R495)</f>
        <v>0</v>
      </c>
      <c r="S489" s="153"/>
      <c r="T489" s="155" t="n">
        <f aca="false">SUM(T490:T495)</f>
        <v>0</v>
      </c>
      <c r="AR489" s="148" t="s">
        <v>137</v>
      </c>
      <c r="AT489" s="156" t="s">
        <v>74</v>
      </c>
      <c r="AU489" s="156" t="s">
        <v>75</v>
      </c>
      <c r="AY489" s="148" t="s">
        <v>129</v>
      </c>
      <c r="BK489" s="157" t="n">
        <f aca="false">SUM(BK490:BK495)</f>
        <v>0</v>
      </c>
    </row>
    <row r="490" s="27" customFormat="true" ht="16.5" hidden="false" customHeight="true" outlineLevel="0" collapsed="false">
      <c r="A490" s="22"/>
      <c r="B490" s="160"/>
      <c r="C490" s="161" t="s">
        <v>935</v>
      </c>
      <c r="D490" s="161" t="s">
        <v>132</v>
      </c>
      <c r="E490" s="162" t="s">
        <v>936</v>
      </c>
      <c r="F490" s="163" t="s">
        <v>937</v>
      </c>
      <c r="G490" s="164" t="s">
        <v>240</v>
      </c>
      <c r="H490" s="165" t="n">
        <v>12</v>
      </c>
      <c r="I490" s="166"/>
      <c r="J490" s="167" t="n">
        <f aca="false">ROUND(I490*H490,2)</f>
        <v>0</v>
      </c>
      <c r="K490" s="168" t="s">
        <v>136</v>
      </c>
      <c r="L490" s="23"/>
      <c r="M490" s="169"/>
      <c r="N490" s="170" t="s">
        <v>40</v>
      </c>
      <c r="O490" s="60"/>
      <c r="P490" s="171" t="n">
        <f aca="false">O490*H490</f>
        <v>0</v>
      </c>
      <c r="Q490" s="171" t="n">
        <v>0</v>
      </c>
      <c r="R490" s="171" t="n">
        <f aca="false">Q490*H490</f>
        <v>0</v>
      </c>
      <c r="S490" s="171" t="n">
        <v>0</v>
      </c>
      <c r="T490" s="172" t="n">
        <f aca="false">S490*H490</f>
        <v>0</v>
      </c>
      <c r="U490" s="22"/>
      <c r="V490" s="22"/>
      <c r="W490" s="22"/>
      <c r="X490" s="22"/>
      <c r="Y490" s="22"/>
      <c r="Z490" s="22"/>
      <c r="AA490" s="22"/>
      <c r="AB490" s="22"/>
      <c r="AC490" s="22"/>
      <c r="AD490" s="22"/>
      <c r="AE490" s="22"/>
      <c r="AR490" s="173" t="s">
        <v>938</v>
      </c>
      <c r="AT490" s="173" t="s">
        <v>132</v>
      </c>
      <c r="AU490" s="173" t="s">
        <v>80</v>
      </c>
      <c r="AY490" s="3" t="s">
        <v>129</v>
      </c>
      <c r="BE490" s="174" t="n">
        <f aca="false">IF(N490="základní",J490,0)</f>
        <v>0</v>
      </c>
      <c r="BF490" s="174" t="n">
        <f aca="false">IF(N490="snížená",J490,0)</f>
        <v>0</v>
      </c>
      <c r="BG490" s="174" t="n">
        <f aca="false">IF(N490="zákl. přenesená",J490,0)</f>
        <v>0</v>
      </c>
      <c r="BH490" s="174" t="n">
        <f aca="false">IF(N490="sníž. přenesená",J490,0)</f>
        <v>0</v>
      </c>
      <c r="BI490" s="174" t="n">
        <f aca="false">IF(N490="nulová",J490,0)</f>
        <v>0</v>
      </c>
      <c r="BJ490" s="3" t="s">
        <v>80</v>
      </c>
      <c r="BK490" s="174" t="n">
        <f aca="false">ROUND(I490*H490,2)</f>
        <v>0</v>
      </c>
      <c r="BL490" s="3" t="s">
        <v>938</v>
      </c>
      <c r="BM490" s="173" t="s">
        <v>939</v>
      </c>
    </row>
    <row r="491" s="175" customFormat="true" ht="19.4" hidden="false" customHeight="false" outlineLevel="0" collapsed="false">
      <c r="B491" s="176"/>
      <c r="D491" s="110" t="s">
        <v>142</v>
      </c>
      <c r="E491" s="177"/>
      <c r="F491" s="178" t="s">
        <v>940</v>
      </c>
      <c r="H491" s="179" t="n">
        <v>12</v>
      </c>
      <c r="I491" s="180"/>
      <c r="L491" s="176"/>
      <c r="M491" s="181"/>
      <c r="N491" s="182"/>
      <c r="O491" s="182"/>
      <c r="P491" s="182"/>
      <c r="Q491" s="182"/>
      <c r="R491" s="182"/>
      <c r="S491" s="182"/>
      <c r="T491" s="183"/>
      <c r="AT491" s="177" t="s">
        <v>142</v>
      </c>
      <c r="AU491" s="177" t="s">
        <v>80</v>
      </c>
      <c r="AV491" s="175" t="s">
        <v>82</v>
      </c>
      <c r="AW491" s="175" t="s">
        <v>31</v>
      </c>
      <c r="AX491" s="175" t="s">
        <v>75</v>
      </c>
      <c r="AY491" s="177" t="s">
        <v>129</v>
      </c>
    </row>
    <row r="492" s="184" customFormat="true" ht="12.8" hidden="false" customHeight="false" outlineLevel="0" collapsed="false">
      <c r="B492" s="185"/>
      <c r="D492" s="110" t="s">
        <v>142</v>
      </c>
      <c r="E492" s="186"/>
      <c r="F492" s="187" t="s">
        <v>144</v>
      </c>
      <c r="H492" s="188" t="n">
        <v>12</v>
      </c>
      <c r="I492" s="189"/>
      <c r="L492" s="185"/>
      <c r="M492" s="190"/>
      <c r="N492" s="191"/>
      <c r="O492" s="191"/>
      <c r="P492" s="191"/>
      <c r="Q492" s="191"/>
      <c r="R492" s="191"/>
      <c r="S492" s="191"/>
      <c r="T492" s="192"/>
      <c r="AT492" s="186" t="s">
        <v>142</v>
      </c>
      <c r="AU492" s="186" t="s">
        <v>80</v>
      </c>
      <c r="AV492" s="184" t="s">
        <v>137</v>
      </c>
      <c r="AW492" s="184" t="s">
        <v>31</v>
      </c>
      <c r="AX492" s="184" t="s">
        <v>80</v>
      </c>
      <c r="AY492" s="186" t="s">
        <v>129</v>
      </c>
    </row>
    <row r="493" s="27" customFormat="true" ht="16.5" hidden="false" customHeight="true" outlineLevel="0" collapsed="false">
      <c r="A493" s="22"/>
      <c r="B493" s="160"/>
      <c r="C493" s="161" t="s">
        <v>941</v>
      </c>
      <c r="D493" s="161" t="s">
        <v>132</v>
      </c>
      <c r="E493" s="162" t="s">
        <v>942</v>
      </c>
      <c r="F493" s="163" t="s">
        <v>943</v>
      </c>
      <c r="G493" s="164" t="s">
        <v>240</v>
      </c>
      <c r="H493" s="165" t="n">
        <v>8</v>
      </c>
      <c r="I493" s="166"/>
      <c r="J493" s="167" t="n">
        <f aca="false">ROUND(I493*H493,2)</f>
        <v>0</v>
      </c>
      <c r="K493" s="168" t="s">
        <v>136</v>
      </c>
      <c r="L493" s="23"/>
      <c r="M493" s="169"/>
      <c r="N493" s="170" t="s">
        <v>40</v>
      </c>
      <c r="O493" s="60"/>
      <c r="P493" s="171" t="n">
        <f aca="false">O493*H493</f>
        <v>0</v>
      </c>
      <c r="Q493" s="171" t="n">
        <v>0</v>
      </c>
      <c r="R493" s="171" t="n">
        <f aca="false">Q493*H493</f>
        <v>0</v>
      </c>
      <c r="S493" s="171" t="n">
        <v>0</v>
      </c>
      <c r="T493" s="172" t="n">
        <f aca="false">S493*H493</f>
        <v>0</v>
      </c>
      <c r="U493" s="22"/>
      <c r="V493" s="22"/>
      <c r="W493" s="22"/>
      <c r="X493" s="22"/>
      <c r="Y493" s="22"/>
      <c r="Z493" s="22"/>
      <c r="AA493" s="22"/>
      <c r="AB493" s="22"/>
      <c r="AC493" s="22"/>
      <c r="AD493" s="22"/>
      <c r="AE493" s="22"/>
      <c r="AR493" s="173" t="s">
        <v>938</v>
      </c>
      <c r="AT493" s="173" t="s">
        <v>132</v>
      </c>
      <c r="AU493" s="173" t="s">
        <v>80</v>
      </c>
      <c r="AY493" s="3" t="s">
        <v>129</v>
      </c>
      <c r="BE493" s="174" t="n">
        <f aca="false">IF(N493="základní",J493,0)</f>
        <v>0</v>
      </c>
      <c r="BF493" s="174" t="n">
        <f aca="false">IF(N493="snížená",J493,0)</f>
        <v>0</v>
      </c>
      <c r="BG493" s="174" t="n">
        <f aca="false">IF(N493="zákl. přenesená",J493,0)</f>
        <v>0</v>
      </c>
      <c r="BH493" s="174" t="n">
        <f aca="false">IF(N493="sníž. přenesená",J493,0)</f>
        <v>0</v>
      </c>
      <c r="BI493" s="174" t="n">
        <f aca="false">IF(N493="nulová",J493,0)</f>
        <v>0</v>
      </c>
      <c r="BJ493" s="3" t="s">
        <v>80</v>
      </c>
      <c r="BK493" s="174" t="n">
        <f aca="false">ROUND(I493*H493,2)</f>
        <v>0</v>
      </c>
      <c r="BL493" s="3" t="s">
        <v>938</v>
      </c>
      <c r="BM493" s="173" t="s">
        <v>944</v>
      </c>
    </row>
    <row r="494" s="175" customFormat="true" ht="12.8" hidden="false" customHeight="false" outlineLevel="0" collapsed="false">
      <c r="B494" s="176"/>
      <c r="D494" s="110" t="s">
        <v>142</v>
      </c>
      <c r="E494" s="177"/>
      <c r="F494" s="178" t="s">
        <v>945</v>
      </c>
      <c r="H494" s="179" t="n">
        <v>8</v>
      </c>
      <c r="I494" s="180"/>
      <c r="L494" s="176"/>
      <c r="M494" s="181"/>
      <c r="N494" s="182"/>
      <c r="O494" s="182"/>
      <c r="P494" s="182"/>
      <c r="Q494" s="182"/>
      <c r="R494" s="182"/>
      <c r="S494" s="182"/>
      <c r="T494" s="183"/>
      <c r="AT494" s="177" t="s">
        <v>142</v>
      </c>
      <c r="AU494" s="177" t="s">
        <v>80</v>
      </c>
      <c r="AV494" s="175" t="s">
        <v>82</v>
      </c>
      <c r="AW494" s="175" t="s">
        <v>31</v>
      </c>
      <c r="AX494" s="175" t="s">
        <v>75</v>
      </c>
      <c r="AY494" s="177" t="s">
        <v>129</v>
      </c>
    </row>
    <row r="495" s="184" customFormat="true" ht="12.8" hidden="false" customHeight="false" outlineLevel="0" collapsed="false">
      <c r="B495" s="185"/>
      <c r="D495" s="110" t="s">
        <v>142</v>
      </c>
      <c r="E495" s="186"/>
      <c r="F495" s="187" t="s">
        <v>144</v>
      </c>
      <c r="H495" s="188" t="n">
        <v>8</v>
      </c>
      <c r="I495" s="189"/>
      <c r="L495" s="185"/>
      <c r="M495" s="190"/>
      <c r="N495" s="191"/>
      <c r="O495" s="191"/>
      <c r="P495" s="191"/>
      <c r="Q495" s="191"/>
      <c r="R495" s="191"/>
      <c r="S495" s="191"/>
      <c r="T495" s="192"/>
      <c r="AT495" s="186" t="s">
        <v>142</v>
      </c>
      <c r="AU495" s="186" t="s">
        <v>80</v>
      </c>
      <c r="AV495" s="184" t="s">
        <v>137</v>
      </c>
      <c r="AW495" s="184" t="s">
        <v>31</v>
      </c>
      <c r="AX495" s="184" t="s">
        <v>80</v>
      </c>
      <c r="AY495" s="186" t="s">
        <v>129</v>
      </c>
    </row>
    <row r="496" s="146" customFormat="true" ht="25.9" hidden="false" customHeight="true" outlineLevel="0" collapsed="false">
      <c r="B496" s="147"/>
      <c r="D496" s="148" t="s">
        <v>74</v>
      </c>
      <c r="E496" s="148" t="s">
        <v>946</v>
      </c>
      <c r="F496" s="148" t="s">
        <v>947</v>
      </c>
      <c r="I496" s="150"/>
      <c r="J496" s="151" t="n">
        <f aca="false">BK496</f>
        <v>0</v>
      </c>
      <c r="L496" s="147"/>
      <c r="M496" s="152"/>
      <c r="N496" s="153"/>
      <c r="O496" s="153"/>
      <c r="P496" s="154" t="n">
        <f aca="false">P497+P499+P501</f>
        <v>0</v>
      </c>
      <c r="Q496" s="153"/>
      <c r="R496" s="154" t="n">
        <f aca="false">R497+R499+R501</f>
        <v>0</v>
      </c>
      <c r="S496" s="153"/>
      <c r="T496" s="155" t="n">
        <f aca="false">T497+T499+T501</f>
        <v>0</v>
      </c>
      <c r="AR496" s="148" t="s">
        <v>156</v>
      </c>
      <c r="AT496" s="156" t="s">
        <v>74</v>
      </c>
      <c r="AU496" s="156" t="s">
        <v>75</v>
      </c>
      <c r="AY496" s="148" t="s">
        <v>129</v>
      </c>
      <c r="BK496" s="157" t="n">
        <f aca="false">BK497+BK499+BK501</f>
        <v>0</v>
      </c>
    </row>
    <row r="497" s="146" customFormat="true" ht="22.8" hidden="false" customHeight="true" outlineLevel="0" collapsed="false">
      <c r="B497" s="147"/>
      <c r="D497" s="148" t="s">
        <v>74</v>
      </c>
      <c r="E497" s="148" t="s">
        <v>948</v>
      </c>
      <c r="F497" s="148" t="s">
        <v>949</v>
      </c>
      <c r="I497" s="150"/>
      <c r="J497" s="159" t="n">
        <f aca="false">BK497</f>
        <v>0</v>
      </c>
      <c r="L497" s="147"/>
      <c r="M497" s="152"/>
      <c r="N497" s="153"/>
      <c r="O497" s="153"/>
      <c r="P497" s="154" t="n">
        <f aca="false">P498</f>
        <v>0</v>
      </c>
      <c r="Q497" s="153"/>
      <c r="R497" s="154" t="n">
        <f aca="false">R498</f>
        <v>0</v>
      </c>
      <c r="S497" s="153"/>
      <c r="T497" s="155" t="n">
        <f aca="false">T498</f>
        <v>0</v>
      </c>
      <c r="AR497" s="148" t="s">
        <v>156</v>
      </c>
      <c r="AT497" s="156" t="s">
        <v>74</v>
      </c>
      <c r="AU497" s="156" t="s">
        <v>80</v>
      </c>
      <c r="AY497" s="148" t="s">
        <v>129</v>
      </c>
      <c r="BK497" s="157" t="n">
        <f aca="false">BK498</f>
        <v>0</v>
      </c>
    </row>
    <row r="498" s="27" customFormat="true" ht="16.5" hidden="false" customHeight="true" outlineLevel="0" collapsed="false">
      <c r="A498" s="22"/>
      <c r="B498" s="160"/>
      <c r="C498" s="161" t="s">
        <v>950</v>
      </c>
      <c r="D498" s="161" t="s">
        <v>132</v>
      </c>
      <c r="E498" s="162" t="s">
        <v>951</v>
      </c>
      <c r="F498" s="163" t="s">
        <v>952</v>
      </c>
      <c r="G498" s="164" t="s">
        <v>176</v>
      </c>
      <c r="H498" s="165" t="n">
        <v>1</v>
      </c>
      <c r="I498" s="166"/>
      <c r="J498" s="167" t="n">
        <f aca="false">ROUND(I498*H498,2)</f>
        <v>0</v>
      </c>
      <c r="K498" s="214" t="s">
        <v>136</v>
      </c>
      <c r="L498" s="23"/>
      <c r="M498" s="169"/>
      <c r="N498" s="170" t="s">
        <v>40</v>
      </c>
      <c r="O498" s="60"/>
      <c r="P498" s="171" t="n">
        <f aca="false">O498*H498</f>
        <v>0</v>
      </c>
      <c r="Q498" s="171" t="n">
        <v>0</v>
      </c>
      <c r="R498" s="171" t="n">
        <f aca="false">Q498*H498</f>
        <v>0</v>
      </c>
      <c r="S498" s="171" t="n">
        <v>0</v>
      </c>
      <c r="T498" s="172" t="n">
        <f aca="false">S498*H498</f>
        <v>0</v>
      </c>
      <c r="U498" s="22"/>
      <c r="V498" s="22"/>
      <c r="W498" s="22"/>
      <c r="X498" s="22"/>
      <c r="Y498" s="22"/>
      <c r="Z498" s="22"/>
      <c r="AA498" s="22"/>
      <c r="AB498" s="22"/>
      <c r="AC498" s="22"/>
      <c r="AD498" s="22"/>
      <c r="AE498" s="22"/>
      <c r="AR498" s="173" t="s">
        <v>953</v>
      </c>
      <c r="AT498" s="173" t="s">
        <v>132</v>
      </c>
      <c r="AU498" s="173" t="s">
        <v>82</v>
      </c>
      <c r="AY498" s="3" t="s">
        <v>129</v>
      </c>
      <c r="BE498" s="174" t="n">
        <f aca="false">IF(N498="základní",J498,0)</f>
        <v>0</v>
      </c>
      <c r="BF498" s="174" t="n">
        <f aca="false">IF(N498="snížená",J498,0)</f>
        <v>0</v>
      </c>
      <c r="BG498" s="174" t="n">
        <f aca="false">IF(N498="zákl. přenesená",J498,0)</f>
        <v>0</v>
      </c>
      <c r="BH498" s="174" t="n">
        <f aca="false">IF(N498="sníž. přenesená",J498,0)</f>
        <v>0</v>
      </c>
      <c r="BI498" s="174" t="n">
        <f aca="false">IF(N498="nulová",J498,0)</f>
        <v>0</v>
      </c>
      <c r="BJ498" s="3" t="s">
        <v>80</v>
      </c>
      <c r="BK498" s="174" t="n">
        <f aca="false">ROUND(I498*H498,2)</f>
        <v>0</v>
      </c>
      <c r="BL498" s="3" t="s">
        <v>953</v>
      </c>
      <c r="BM498" s="173" t="s">
        <v>954</v>
      </c>
    </row>
    <row r="499" s="146" customFormat="true" ht="22.8" hidden="false" customHeight="true" outlineLevel="0" collapsed="false">
      <c r="B499" s="147"/>
      <c r="D499" s="148" t="s">
        <v>74</v>
      </c>
      <c r="E499" s="148" t="s">
        <v>955</v>
      </c>
      <c r="F499" s="148" t="s">
        <v>956</v>
      </c>
      <c r="I499" s="150"/>
      <c r="J499" s="159" t="n">
        <f aca="false">BK499</f>
        <v>0</v>
      </c>
      <c r="L499" s="147"/>
      <c r="M499" s="152"/>
      <c r="N499" s="153"/>
      <c r="O499" s="153"/>
      <c r="P499" s="154" t="n">
        <f aca="false">P500</f>
        <v>0</v>
      </c>
      <c r="Q499" s="153"/>
      <c r="R499" s="154" t="n">
        <f aca="false">R500</f>
        <v>0</v>
      </c>
      <c r="S499" s="153"/>
      <c r="T499" s="155" t="n">
        <f aca="false">T500</f>
        <v>0</v>
      </c>
      <c r="AR499" s="148" t="s">
        <v>156</v>
      </c>
      <c r="AT499" s="156" t="s">
        <v>74</v>
      </c>
      <c r="AU499" s="156" t="s">
        <v>80</v>
      </c>
      <c r="AY499" s="148" t="s">
        <v>129</v>
      </c>
      <c r="BK499" s="157" t="n">
        <f aca="false">BK500</f>
        <v>0</v>
      </c>
    </row>
    <row r="500" s="27" customFormat="true" ht="16.5" hidden="false" customHeight="true" outlineLevel="0" collapsed="false">
      <c r="A500" s="22"/>
      <c r="B500" s="160"/>
      <c r="C500" s="161" t="s">
        <v>957</v>
      </c>
      <c r="D500" s="161" t="s">
        <v>132</v>
      </c>
      <c r="E500" s="162" t="s">
        <v>958</v>
      </c>
      <c r="F500" s="163" t="s">
        <v>959</v>
      </c>
      <c r="G500" s="164" t="s">
        <v>176</v>
      </c>
      <c r="H500" s="165" t="n">
        <v>1</v>
      </c>
      <c r="I500" s="166"/>
      <c r="J500" s="167" t="n">
        <f aca="false">ROUND(I500*H500,2)</f>
        <v>0</v>
      </c>
      <c r="K500" s="214" t="s">
        <v>136</v>
      </c>
      <c r="L500" s="23"/>
      <c r="M500" s="169"/>
      <c r="N500" s="170" t="s">
        <v>40</v>
      </c>
      <c r="O500" s="60"/>
      <c r="P500" s="171" t="n">
        <f aca="false">O500*H500</f>
        <v>0</v>
      </c>
      <c r="Q500" s="171" t="n">
        <v>0</v>
      </c>
      <c r="R500" s="171" t="n">
        <f aca="false">Q500*H500</f>
        <v>0</v>
      </c>
      <c r="S500" s="171" t="n">
        <v>0</v>
      </c>
      <c r="T500" s="172" t="n">
        <f aca="false">S500*H500</f>
        <v>0</v>
      </c>
      <c r="U500" s="22"/>
      <c r="V500" s="22"/>
      <c r="W500" s="22"/>
      <c r="X500" s="22"/>
      <c r="Y500" s="22"/>
      <c r="Z500" s="22"/>
      <c r="AA500" s="22"/>
      <c r="AB500" s="22"/>
      <c r="AC500" s="22"/>
      <c r="AD500" s="22"/>
      <c r="AE500" s="22"/>
      <c r="AR500" s="173" t="s">
        <v>953</v>
      </c>
      <c r="AT500" s="173" t="s">
        <v>132</v>
      </c>
      <c r="AU500" s="173" t="s">
        <v>82</v>
      </c>
      <c r="AY500" s="3" t="s">
        <v>129</v>
      </c>
      <c r="BE500" s="174" t="n">
        <f aca="false">IF(N500="základní",J500,0)</f>
        <v>0</v>
      </c>
      <c r="BF500" s="174" t="n">
        <f aca="false">IF(N500="snížená",J500,0)</f>
        <v>0</v>
      </c>
      <c r="BG500" s="174" t="n">
        <f aca="false">IF(N500="zákl. přenesená",J500,0)</f>
        <v>0</v>
      </c>
      <c r="BH500" s="174" t="n">
        <f aca="false">IF(N500="sníž. přenesená",J500,0)</f>
        <v>0</v>
      </c>
      <c r="BI500" s="174" t="n">
        <f aca="false">IF(N500="nulová",J500,0)</f>
        <v>0</v>
      </c>
      <c r="BJ500" s="3" t="s">
        <v>80</v>
      </c>
      <c r="BK500" s="174" t="n">
        <f aca="false">ROUND(I500*H500,2)</f>
        <v>0</v>
      </c>
      <c r="BL500" s="3" t="s">
        <v>953</v>
      </c>
      <c r="BM500" s="173" t="s">
        <v>960</v>
      </c>
    </row>
    <row r="501" s="146" customFormat="true" ht="22.8" hidden="false" customHeight="true" outlineLevel="0" collapsed="false">
      <c r="B501" s="147"/>
      <c r="D501" s="148" t="s">
        <v>74</v>
      </c>
      <c r="E501" s="148" t="s">
        <v>961</v>
      </c>
      <c r="F501" s="148" t="s">
        <v>962</v>
      </c>
      <c r="I501" s="150"/>
      <c r="J501" s="159" t="n">
        <f aca="false">BK501</f>
        <v>0</v>
      </c>
      <c r="L501" s="147"/>
      <c r="M501" s="152"/>
      <c r="N501" s="153"/>
      <c r="O501" s="153"/>
      <c r="P501" s="154" t="n">
        <f aca="false">P502</f>
        <v>0</v>
      </c>
      <c r="Q501" s="153"/>
      <c r="R501" s="154" t="n">
        <f aca="false">R502</f>
        <v>0</v>
      </c>
      <c r="S501" s="153"/>
      <c r="T501" s="155" t="n">
        <f aca="false">T502</f>
        <v>0</v>
      </c>
      <c r="AR501" s="148" t="s">
        <v>156</v>
      </c>
      <c r="AT501" s="156" t="s">
        <v>74</v>
      </c>
      <c r="AU501" s="156" t="s">
        <v>80</v>
      </c>
      <c r="AY501" s="148" t="s">
        <v>129</v>
      </c>
      <c r="BK501" s="157" t="n">
        <f aca="false">BK502</f>
        <v>0</v>
      </c>
    </row>
    <row r="502" s="27" customFormat="true" ht="16.5" hidden="false" customHeight="true" outlineLevel="0" collapsed="false">
      <c r="A502" s="22"/>
      <c r="B502" s="160"/>
      <c r="C502" s="161" t="s">
        <v>963</v>
      </c>
      <c r="D502" s="161" t="s">
        <v>132</v>
      </c>
      <c r="E502" s="162" t="s">
        <v>964</v>
      </c>
      <c r="F502" s="163" t="s">
        <v>965</v>
      </c>
      <c r="G502" s="164" t="s">
        <v>176</v>
      </c>
      <c r="H502" s="165" t="n">
        <v>1</v>
      </c>
      <c r="I502" s="166"/>
      <c r="J502" s="167" t="n">
        <f aca="false">ROUND(I502*H502,2)</f>
        <v>0</v>
      </c>
      <c r="K502" s="214" t="s">
        <v>136</v>
      </c>
      <c r="L502" s="23"/>
      <c r="M502" s="215"/>
      <c r="N502" s="216" t="s">
        <v>40</v>
      </c>
      <c r="O502" s="217"/>
      <c r="P502" s="218" t="n">
        <f aca="false">O502*H502</f>
        <v>0</v>
      </c>
      <c r="Q502" s="218" t="n">
        <v>0</v>
      </c>
      <c r="R502" s="218" t="n">
        <f aca="false">Q502*H502</f>
        <v>0</v>
      </c>
      <c r="S502" s="218" t="n">
        <v>0</v>
      </c>
      <c r="T502" s="219" t="n">
        <f aca="false">S502*H502</f>
        <v>0</v>
      </c>
      <c r="U502" s="22"/>
      <c r="V502" s="22"/>
      <c r="W502" s="22"/>
      <c r="X502" s="22"/>
      <c r="Y502" s="22"/>
      <c r="Z502" s="22"/>
      <c r="AA502" s="22"/>
      <c r="AB502" s="22"/>
      <c r="AC502" s="22"/>
      <c r="AD502" s="22"/>
      <c r="AE502" s="22"/>
      <c r="AR502" s="173" t="s">
        <v>953</v>
      </c>
      <c r="AT502" s="173" t="s">
        <v>132</v>
      </c>
      <c r="AU502" s="173" t="s">
        <v>82</v>
      </c>
      <c r="AY502" s="3" t="s">
        <v>129</v>
      </c>
      <c r="BE502" s="174" t="n">
        <f aca="false">IF(N502="základní",J502,0)</f>
        <v>0</v>
      </c>
      <c r="BF502" s="174" t="n">
        <f aca="false">IF(N502="snížená",J502,0)</f>
        <v>0</v>
      </c>
      <c r="BG502" s="174" t="n">
        <f aca="false">IF(N502="zákl. přenesená",J502,0)</f>
        <v>0</v>
      </c>
      <c r="BH502" s="174" t="n">
        <f aca="false">IF(N502="sníž. přenesená",J502,0)</f>
        <v>0</v>
      </c>
      <c r="BI502" s="174" t="n">
        <f aca="false">IF(N502="nulová",J502,0)</f>
        <v>0</v>
      </c>
      <c r="BJ502" s="3" t="s">
        <v>80</v>
      </c>
      <c r="BK502" s="174" t="n">
        <f aca="false">ROUND(I502*H502,2)</f>
        <v>0</v>
      </c>
      <c r="BL502" s="3" t="s">
        <v>953</v>
      </c>
      <c r="BM502" s="173" t="s">
        <v>966</v>
      </c>
    </row>
    <row r="503" s="27" customFormat="true" ht="6.95" hidden="false" customHeight="true" outlineLevel="0" collapsed="false">
      <c r="A503" s="22"/>
      <c r="B503" s="44"/>
      <c r="C503" s="45"/>
      <c r="D503" s="45"/>
      <c r="E503" s="45"/>
      <c r="F503" s="45"/>
      <c r="G503" s="45"/>
      <c r="H503" s="45"/>
      <c r="I503" s="45"/>
      <c r="J503" s="45"/>
      <c r="K503" s="45"/>
      <c r="L503" s="23"/>
      <c r="M503" s="22"/>
      <c r="O503" s="22"/>
      <c r="P503" s="22"/>
      <c r="Q503" s="22"/>
      <c r="R503" s="22"/>
      <c r="S503" s="22"/>
      <c r="T503" s="22"/>
      <c r="U503" s="22"/>
      <c r="V503" s="22"/>
      <c r="W503" s="22"/>
      <c r="X503" s="22"/>
      <c r="Y503" s="22"/>
      <c r="Z503" s="22"/>
      <c r="AA503" s="22"/>
      <c r="AB503" s="22"/>
      <c r="AC503" s="22"/>
      <c r="AD503" s="22"/>
      <c r="AE503" s="22"/>
    </row>
    <row r="504" customFormat="false" ht="12.8" hidden="false" customHeight="false" outlineLevel="0" collapsed="false">
      <c r="A504" s="220"/>
      <c r="B504" s="220"/>
      <c r="C504" s="220"/>
      <c r="D504" s="220"/>
      <c r="E504" s="220"/>
      <c r="F504" s="220"/>
    </row>
    <row r="505" customFormat="false" ht="12.8" hidden="false" customHeight="false" outlineLevel="0" collapsed="false">
      <c r="A505" s="220"/>
      <c r="B505" s="220"/>
      <c r="C505" s="220"/>
      <c r="D505" s="220"/>
      <c r="E505" s="220"/>
      <c r="F505" s="220"/>
    </row>
    <row r="506" customFormat="false" ht="12.8" hidden="false" customHeight="false" outlineLevel="0" collapsed="false">
      <c r="A506" s="220"/>
      <c r="B506" s="220"/>
      <c r="C506" s="220"/>
      <c r="D506" s="220"/>
      <c r="E506" s="220"/>
      <c r="F506" s="220"/>
    </row>
    <row r="507" customFormat="false" ht="12.8" hidden="false" customHeight="false" outlineLevel="0" collapsed="false">
      <c r="A507" s="220"/>
      <c r="B507" s="220"/>
      <c r="C507" s="220"/>
      <c r="D507" s="220"/>
      <c r="E507" s="220"/>
      <c r="F507" s="220"/>
    </row>
    <row r="508" customFormat="false" ht="12.8" hidden="false" customHeight="false" outlineLevel="0" collapsed="false">
      <c r="A508" s="220"/>
      <c r="B508" s="220"/>
      <c r="C508" s="220"/>
      <c r="D508" s="220"/>
      <c r="E508" s="220"/>
      <c r="F508" s="220"/>
    </row>
    <row r="509" customFormat="false" ht="12.8" hidden="false" customHeight="false" outlineLevel="0" collapsed="false">
      <c r="A509" s="220"/>
      <c r="B509" s="220"/>
      <c r="C509" s="220"/>
      <c r="D509" s="220"/>
      <c r="E509" s="220"/>
      <c r="F509" s="220"/>
    </row>
    <row r="510" customFormat="false" ht="12.8" hidden="false" customHeight="false" outlineLevel="0" collapsed="false">
      <c r="A510" s="220"/>
      <c r="B510" s="220"/>
      <c r="C510" s="220"/>
      <c r="D510" s="220"/>
      <c r="E510" s="220"/>
      <c r="F510" s="220"/>
    </row>
    <row r="511" customFormat="false" ht="12.8" hidden="false" customHeight="false" outlineLevel="0" collapsed="false">
      <c r="A511" s="220"/>
      <c r="B511" s="220"/>
      <c r="C511" s="220"/>
      <c r="D511" s="220"/>
      <c r="E511" s="220"/>
      <c r="F511" s="220"/>
    </row>
    <row r="512" customFormat="false" ht="12.8" hidden="false" customHeight="false" outlineLevel="0" collapsed="false">
      <c r="A512" s="220"/>
      <c r="B512" s="220"/>
      <c r="C512" s="220"/>
      <c r="D512" s="220"/>
      <c r="E512" s="220"/>
      <c r="F512" s="220"/>
    </row>
    <row r="513" customFormat="false" ht="12.8" hidden="false" customHeight="false" outlineLevel="0" collapsed="false">
      <c r="A513" s="220"/>
      <c r="B513" s="220"/>
      <c r="C513" s="220"/>
      <c r="D513" s="220"/>
      <c r="E513" s="220"/>
      <c r="F513" s="220"/>
    </row>
    <row r="514" customFormat="false" ht="12.8" hidden="false" customHeight="false" outlineLevel="0" collapsed="false">
      <c r="A514" s="220"/>
      <c r="B514" s="220"/>
      <c r="C514" s="220"/>
      <c r="D514" s="220"/>
      <c r="E514" s="220"/>
      <c r="F514" s="220"/>
    </row>
    <row r="515" customFormat="false" ht="12.8" hidden="false" customHeight="false" outlineLevel="0" collapsed="false">
      <c r="A515" s="220"/>
      <c r="B515" s="220"/>
      <c r="C515" s="220"/>
      <c r="D515" s="220"/>
      <c r="E515" s="220"/>
      <c r="F515" s="220"/>
    </row>
    <row r="516" customFormat="false" ht="12.8" hidden="false" customHeight="false" outlineLevel="0" collapsed="false">
      <c r="A516" s="220"/>
      <c r="B516" s="220"/>
      <c r="C516" s="220"/>
      <c r="D516" s="220"/>
      <c r="E516" s="220"/>
      <c r="F516" s="220"/>
    </row>
    <row r="517" customFormat="false" ht="12.8" hidden="false" customHeight="false" outlineLevel="0" collapsed="false">
      <c r="A517" s="220"/>
      <c r="B517" s="220"/>
      <c r="C517" s="220"/>
      <c r="D517" s="220"/>
      <c r="E517" s="220"/>
      <c r="F517" s="220"/>
    </row>
    <row r="518" customFormat="false" ht="12.8" hidden="false" customHeight="false" outlineLevel="0" collapsed="false">
      <c r="A518" s="220"/>
      <c r="B518" s="220"/>
      <c r="C518" s="220"/>
      <c r="D518" s="220"/>
      <c r="E518" s="220"/>
      <c r="F518" s="220"/>
    </row>
    <row r="519" customFormat="false" ht="12.8" hidden="false" customHeight="false" outlineLevel="0" collapsed="false">
      <c r="A519" s="220"/>
      <c r="B519" s="220"/>
      <c r="C519" s="220"/>
      <c r="D519" s="220"/>
      <c r="E519" s="220"/>
      <c r="F519" s="220"/>
    </row>
    <row r="520" customFormat="false" ht="12.8" hidden="false" customHeight="false" outlineLevel="0" collapsed="false">
      <c r="A520" s="220"/>
      <c r="B520" s="220"/>
      <c r="C520" s="220"/>
      <c r="D520" s="220"/>
      <c r="E520" s="220"/>
      <c r="F520" s="220"/>
    </row>
    <row r="521" customFormat="false" ht="12.8" hidden="false" customHeight="false" outlineLevel="0" collapsed="false">
      <c r="A521" s="220"/>
      <c r="B521" s="220"/>
      <c r="C521" s="220"/>
      <c r="D521" s="220"/>
      <c r="E521" s="220"/>
      <c r="F521" s="220"/>
    </row>
    <row r="522" customFormat="false" ht="12.8" hidden="false" customHeight="false" outlineLevel="0" collapsed="false">
      <c r="A522" s="220"/>
      <c r="B522" s="220"/>
      <c r="C522" s="220"/>
      <c r="D522" s="220"/>
      <c r="E522" s="220"/>
      <c r="F522" s="220"/>
    </row>
    <row r="523" customFormat="false" ht="12.8" hidden="false" customHeight="false" outlineLevel="0" collapsed="false">
      <c r="A523" s="220"/>
      <c r="B523" s="220"/>
      <c r="C523" s="220"/>
      <c r="D523" s="220"/>
      <c r="E523" s="220"/>
      <c r="F523" s="220"/>
    </row>
    <row r="524" customFormat="false" ht="12.8" hidden="false" customHeight="false" outlineLevel="0" collapsed="false">
      <c r="A524" s="220"/>
      <c r="B524" s="220"/>
      <c r="C524" s="220"/>
      <c r="D524" s="220"/>
      <c r="E524" s="220"/>
      <c r="F524" s="220"/>
    </row>
    <row r="525" customFormat="false" ht="12.8" hidden="false" customHeight="false" outlineLevel="0" collapsed="false">
      <c r="A525" s="220"/>
      <c r="B525" s="220"/>
      <c r="C525" s="220"/>
      <c r="D525" s="220"/>
      <c r="E525" s="220"/>
      <c r="F525" s="220"/>
    </row>
    <row r="526" customFormat="false" ht="12.8" hidden="false" customHeight="false" outlineLevel="0" collapsed="false">
      <c r="A526" s="220"/>
      <c r="B526" s="220"/>
      <c r="C526" s="220"/>
      <c r="D526" s="220"/>
      <c r="E526" s="220"/>
      <c r="F526" s="220"/>
    </row>
    <row r="527" customFormat="false" ht="12.8" hidden="false" customHeight="false" outlineLevel="0" collapsed="false">
      <c r="A527" s="220"/>
      <c r="B527" s="220"/>
      <c r="C527" s="220"/>
      <c r="D527" s="220"/>
      <c r="E527" s="220"/>
      <c r="F527" s="220"/>
    </row>
    <row r="528" customFormat="false" ht="12.8" hidden="false" customHeight="false" outlineLevel="0" collapsed="false">
      <c r="A528" s="220"/>
      <c r="B528" s="220"/>
      <c r="C528" s="220"/>
      <c r="D528" s="220"/>
      <c r="E528" s="220"/>
      <c r="F528" s="220"/>
    </row>
    <row r="529" customFormat="false" ht="12.8" hidden="false" customHeight="false" outlineLevel="0" collapsed="false">
      <c r="A529" s="220"/>
      <c r="B529" s="220"/>
      <c r="C529" s="220"/>
      <c r="D529" s="220"/>
      <c r="E529" s="220"/>
      <c r="F529" s="220"/>
    </row>
  </sheetData>
  <autoFilter ref="C136:K502"/>
  <mergeCells count="6">
    <mergeCell ref="L2:V2"/>
    <mergeCell ref="E7:H7"/>
    <mergeCell ref="E16:H16"/>
    <mergeCell ref="E25:H25"/>
    <mergeCell ref="E85:H85"/>
    <mergeCell ref="E129:H129"/>
  </mergeCells>
  <printOptions headings="false" gridLines="false" gridLinesSet="true" horizontalCentered="false" verticalCentered="false"/>
  <pageMargins left="0.39375" right="0.39375" top="0.39375" bottom="0.39375" header="0.511805555555555" footer="0"/>
  <pageSetup paperSize="9" scale="100" firstPageNumber="0" fitToWidth="1" fitToHeight="10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LibreOffice/6.3.4.2$Windows_X86_64 LibreOffice_project/60da17e045e08f1793c57c00ba83cdfce946d0aa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2021-06-10T08:08:22Z</dcterms:created>
  <dc:creator>Eva-TOSH\Eva</dc:creator>
  <dc:description/>
  <dc:language>cs-CZ</dc:language>
  <cp:lastModifiedBy/>
  <cp:lastPrinted>2021-06-10T10:16:15Z</cp:lastPrinted>
  <dcterms:modified xsi:type="dcterms:W3CDTF">2021-06-10T10:23:05Z</dcterms:modified>
  <cp:revision>1</cp:revision>
  <dc:subject/>
  <dc:title/>
</cp:coreProperties>
</file>